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5" yWindow="7710" windowWidth="17490" windowHeight="4290" tabRatio="697" activeTab="1"/>
  </bookViews>
  <sheets>
    <sheet name="Шахматка" sheetId="2" r:id="rId1"/>
    <sheet name="2014" sheetId="1" r:id="rId2"/>
    <sheet name="Переходящий остаток 2013" sheetId="3" r:id="rId3"/>
  </sheets>
  <definedNames>
    <definedName name="_xlnm._FilterDatabase" localSheetId="1" hidden="1">'2014'!$A$8:$M$381</definedName>
    <definedName name="_xlnm.Print_Titles" localSheetId="1">'2014'!$8:$8</definedName>
    <definedName name="_xlnm.Print_Area" localSheetId="1">'2014'!$A$1:$K$381</definedName>
    <definedName name="_xlnm.Print_Area" localSheetId="0">Шахматка!$A$1:$K$23</definedName>
  </definedNames>
  <calcPr calcId="145621"/>
</workbook>
</file>

<file path=xl/calcChain.xml><?xml version="1.0" encoding="utf-8"?>
<calcChain xmlns="http://schemas.openxmlformats.org/spreadsheetml/2006/main">
  <c r="J80" i="1" l="1"/>
  <c r="J81" i="1"/>
  <c r="J134" i="1"/>
  <c r="J135" i="1"/>
  <c r="J136" i="1"/>
  <c r="J137" i="1"/>
  <c r="J138" i="1"/>
  <c r="J139" i="1"/>
  <c r="J140" i="1"/>
  <c r="J124" i="1"/>
  <c r="J125" i="1"/>
  <c r="J126" i="1"/>
  <c r="J127" i="1"/>
  <c r="J128" i="1"/>
  <c r="J130" i="1"/>
  <c r="J131" i="1"/>
  <c r="J132" i="1"/>
  <c r="J133" i="1"/>
  <c r="J119" i="1"/>
  <c r="J120" i="1"/>
  <c r="J121" i="1"/>
  <c r="J122" i="1"/>
  <c r="J123" i="1"/>
  <c r="J374" i="1"/>
  <c r="J375" i="1"/>
  <c r="J376" i="1"/>
  <c r="J377" i="1"/>
  <c r="J378" i="1"/>
  <c r="J379" i="1"/>
  <c r="J380" i="1"/>
  <c r="J373" i="1"/>
  <c r="J45" i="1" l="1"/>
  <c r="J46" i="1"/>
  <c r="J47" i="1"/>
  <c r="J48" i="1"/>
  <c r="J43" i="1"/>
  <c r="J44" i="1"/>
  <c r="J41" i="1"/>
  <c r="J42" i="1"/>
  <c r="J67" i="1" l="1"/>
  <c r="I52" i="1" l="1"/>
  <c r="G52" i="1"/>
  <c r="J365" i="1" l="1"/>
  <c r="J366" i="1"/>
  <c r="J367" i="1"/>
  <c r="J368" i="1"/>
  <c r="J369" i="1"/>
  <c r="J371" i="1"/>
  <c r="J372" i="1"/>
  <c r="J355" i="1"/>
  <c r="J356" i="1"/>
  <c r="J357" i="1"/>
  <c r="J358" i="1"/>
  <c r="J359" i="1"/>
  <c r="J360" i="1"/>
  <c r="J361" i="1"/>
  <c r="J362" i="1"/>
  <c r="J363" i="1"/>
  <c r="J364" i="1"/>
  <c r="J345" i="1"/>
  <c r="J346" i="1"/>
  <c r="J347" i="1"/>
  <c r="J348" i="1"/>
  <c r="J349" i="1"/>
  <c r="J350" i="1"/>
  <c r="J351" i="1"/>
  <c r="J352" i="1"/>
  <c r="J353" i="1"/>
  <c r="J341" i="1"/>
  <c r="J342" i="1"/>
  <c r="J343" i="1"/>
  <c r="J344" i="1"/>
  <c r="J319" i="1"/>
  <c r="J320" i="1"/>
  <c r="J321" i="1"/>
  <c r="J322" i="1"/>
  <c r="J323" i="1"/>
  <c r="J324" i="1"/>
  <c r="J325" i="1"/>
  <c r="J326" i="1"/>
  <c r="J327" i="1"/>
  <c r="J276" i="1" l="1"/>
  <c r="J277" i="1"/>
  <c r="J278" i="1"/>
  <c r="J279" i="1"/>
  <c r="J280" i="1"/>
  <c r="J281" i="1"/>
  <c r="J282" i="1"/>
  <c r="J283" i="1"/>
  <c r="J266" i="1"/>
  <c r="J267" i="1"/>
  <c r="J268" i="1"/>
  <c r="J269" i="1"/>
  <c r="J270" i="1"/>
  <c r="J271" i="1"/>
  <c r="J272" i="1"/>
  <c r="J273" i="1"/>
  <c r="J274" i="1"/>
  <c r="J275" i="1"/>
  <c r="J257" i="1"/>
  <c r="J258" i="1"/>
  <c r="J259" i="1"/>
  <c r="J260" i="1"/>
  <c r="J261" i="1"/>
  <c r="J262" i="1"/>
  <c r="J263" i="1"/>
  <c r="J264" i="1"/>
  <c r="J265" i="1"/>
  <c r="J225" i="1"/>
  <c r="J226" i="1"/>
  <c r="J218" i="1"/>
  <c r="J219" i="1"/>
  <c r="J220" i="1"/>
  <c r="J221" i="1"/>
  <c r="J222" i="1"/>
  <c r="J223" i="1"/>
  <c r="J224" i="1"/>
  <c r="J211" i="1"/>
  <c r="J212" i="1"/>
  <c r="J213" i="1"/>
  <c r="J214" i="1"/>
  <c r="J215" i="1"/>
  <c r="J216" i="1"/>
  <c r="J217" i="1"/>
  <c r="J208" i="1"/>
  <c r="J209" i="1"/>
  <c r="J202" i="1"/>
  <c r="J203" i="1"/>
  <c r="J204" i="1"/>
  <c r="J205" i="1"/>
  <c r="J206" i="1"/>
  <c r="J207" i="1"/>
  <c r="J184" i="1"/>
  <c r="J185" i="1"/>
  <c r="J186" i="1"/>
  <c r="J187" i="1"/>
  <c r="J188" i="1"/>
  <c r="J189" i="1"/>
  <c r="J190" i="1"/>
  <c r="J191" i="1"/>
  <c r="J192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54" i="1"/>
  <c r="J155" i="1"/>
  <c r="J156" i="1"/>
  <c r="J157" i="1"/>
  <c r="J158" i="1"/>
  <c r="J159" i="1"/>
  <c r="J146" i="1"/>
  <c r="J147" i="1"/>
  <c r="J148" i="1"/>
  <c r="J149" i="1"/>
  <c r="J150" i="1"/>
  <c r="J151" i="1"/>
  <c r="J152" i="1"/>
  <c r="J153" i="1"/>
  <c r="J110" i="1"/>
  <c r="J111" i="1"/>
  <c r="J112" i="1"/>
  <c r="J113" i="1"/>
  <c r="J114" i="1"/>
  <c r="J115" i="1"/>
  <c r="J116" i="1"/>
  <c r="J117" i="1"/>
  <c r="J101" i="1"/>
  <c r="J102" i="1"/>
  <c r="J103" i="1"/>
  <c r="J104" i="1"/>
  <c r="J105" i="1"/>
  <c r="J106" i="1"/>
  <c r="J107" i="1"/>
  <c r="J108" i="1"/>
  <c r="J109" i="1"/>
  <c r="J65" i="1"/>
  <c r="J66" i="1"/>
  <c r="J64" i="1"/>
  <c r="J63" i="1"/>
  <c r="J228" i="1" l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40" i="1" l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1" i="1"/>
  <c r="J10" i="1"/>
  <c r="I227" i="1"/>
  <c r="I210" i="1"/>
  <c r="I168" i="1"/>
  <c r="I32" i="1"/>
  <c r="I79" i="1"/>
  <c r="I100" i="1"/>
  <c r="I118" i="1"/>
  <c r="I142" i="1"/>
  <c r="I9" i="1"/>
  <c r="J201" i="1" l="1"/>
  <c r="G145" i="1"/>
  <c r="J145" i="1" s="1"/>
  <c r="G144" i="1"/>
  <c r="J144" i="1" s="1"/>
  <c r="G143" i="1"/>
  <c r="J143" i="1" s="1"/>
  <c r="G167" i="1"/>
  <c r="G166" i="1"/>
  <c r="J166" i="1" s="1"/>
  <c r="G165" i="1"/>
  <c r="J165" i="1" s="1"/>
  <c r="G164" i="1"/>
  <c r="J164" i="1" s="1"/>
  <c r="G163" i="1"/>
  <c r="J163" i="1" s="1"/>
  <c r="G162" i="1"/>
  <c r="J162" i="1" s="1"/>
  <c r="G161" i="1"/>
  <c r="J161" i="1" s="1"/>
  <c r="J160" i="1"/>
  <c r="G129" i="1"/>
  <c r="J129" i="1" s="1"/>
  <c r="J200" i="1" l="1"/>
  <c r="J62" i="1"/>
  <c r="G10" i="3"/>
  <c r="J12" i="2"/>
  <c r="I12" i="2"/>
  <c r="H12" i="2"/>
  <c r="G12" i="2"/>
  <c r="F12" i="2"/>
  <c r="E12" i="2"/>
  <c r="D12" i="2"/>
  <c r="C12" i="2"/>
  <c r="J13" i="2"/>
  <c r="F13" i="2"/>
  <c r="E13" i="2"/>
  <c r="D13" i="2"/>
  <c r="C13" i="2"/>
  <c r="I13" i="2"/>
  <c r="I22" i="2"/>
  <c r="I21" i="2"/>
  <c r="I20" i="2"/>
  <c r="I19" i="2"/>
  <c r="I18" i="2"/>
  <c r="I17" i="2"/>
  <c r="I16" i="2"/>
  <c r="I15" i="2"/>
  <c r="I14" i="2"/>
  <c r="I11" i="2"/>
  <c r="I10" i="2"/>
  <c r="I9" i="2"/>
  <c r="I8" i="2"/>
  <c r="I7" i="2"/>
  <c r="H8" i="2"/>
  <c r="J199" i="1" l="1"/>
  <c r="J61" i="1"/>
  <c r="I23" i="2"/>
  <c r="J198" i="1" l="1"/>
  <c r="J60" i="1"/>
  <c r="H13" i="2"/>
  <c r="G370" i="1"/>
  <c r="J370" i="1" s="1"/>
  <c r="G118" i="1"/>
  <c r="J118" i="1" s="1"/>
  <c r="J19" i="2"/>
  <c r="H19" i="2"/>
  <c r="F19" i="2"/>
  <c r="E19" i="2"/>
  <c r="D19" i="2"/>
  <c r="C19" i="2"/>
  <c r="G303" i="1"/>
  <c r="G284" i="1" s="1"/>
  <c r="G19" i="2"/>
  <c r="J21" i="2"/>
  <c r="H21" i="2"/>
  <c r="G21" i="2"/>
  <c r="F21" i="2"/>
  <c r="E21" i="2"/>
  <c r="D21" i="2"/>
  <c r="C21" i="2"/>
  <c r="J20" i="2"/>
  <c r="H20" i="2"/>
  <c r="F20" i="2"/>
  <c r="E20" i="2"/>
  <c r="D20" i="2"/>
  <c r="C20" i="2"/>
  <c r="J18" i="2"/>
  <c r="H18" i="2"/>
  <c r="G18" i="2"/>
  <c r="F18" i="2"/>
  <c r="E18" i="2"/>
  <c r="D18" i="2"/>
  <c r="C18" i="2"/>
  <c r="J197" i="1" l="1"/>
  <c r="J59" i="1"/>
  <c r="G13" i="2"/>
  <c r="G142" i="1"/>
  <c r="J142" i="1" s="1"/>
  <c r="J17" i="2"/>
  <c r="H17" i="2"/>
  <c r="G17" i="2"/>
  <c r="F17" i="2"/>
  <c r="E17" i="2"/>
  <c r="D17" i="2"/>
  <c r="C17" i="2"/>
  <c r="J7" i="2"/>
  <c r="H7" i="2"/>
  <c r="G7" i="2"/>
  <c r="F7" i="2"/>
  <c r="E7" i="2"/>
  <c r="D7" i="2"/>
  <c r="C7" i="2"/>
  <c r="J196" i="1" l="1"/>
  <c r="J58" i="1"/>
  <c r="G9" i="1"/>
  <c r="J9" i="1" s="1"/>
  <c r="J195" i="1" l="1"/>
  <c r="J57" i="1"/>
  <c r="G227" i="1"/>
  <c r="J227" i="1" s="1"/>
  <c r="J194" i="1" l="1"/>
  <c r="I193" i="1"/>
  <c r="J56" i="1"/>
  <c r="G252" i="1"/>
  <c r="J55" i="1" l="1"/>
  <c r="G329" i="1"/>
  <c r="J54" i="1" l="1"/>
  <c r="G318" i="1"/>
  <c r="J318" i="1" s="1"/>
  <c r="G314" i="1" l="1"/>
  <c r="G20" i="2"/>
  <c r="J22" i="2"/>
  <c r="H22" i="2"/>
  <c r="G22" i="2"/>
  <c r="F22" i="2"/>
  <c r="E22" i="2"/>
  <c r="D22" i="2"/>
  <c r="C22" i="2"/>
  <c r="J16" i="2"/>
  <c r="H16" i="2"/>
  <c r="G16" i="2"/>
  <c r="F16" i="2"/>
  <c r="E16" i="2"/>
  <c r="D16" i="2"/>
  <c r="C16" i="2"/>
  <c r="J15" i="2"/>
  <c r="H15" i="2"/>
  <c r="G15" i="2"/>
  <c r="F15" i="2"/>
  <c r="E15" i="2"/>
  <c r="D15" i="2"/>
  <c r="C15" i="2"/>
  <c r="J14" i="2"/>
  <c r="H14" i="2"/>
  <c r="G14" i="2"/>
  <c r="F14" i="2"/>
  <c r="E14" i="2"/>
  <c r="D14" i="2"/>
  <c r="C14" i="2"/>
  <c r="J11" i="2"/>
  <c r="H11" i="2"/>
  <c r="G11" i="2"/>
  <c r="F11" i="2"/>
  <c r="E11" i="2"/>
  <c r="D11" i="2"/>
  <c r="C11" i="2"/>
  <c r="H10" i="2"/>
  <c r="G10" i="2"/>
  <c r="F10" i="2"/>
  <c r="E10" i="2"/>
  <c r="D10" i="2"/>
  <c r="C10" i="2"/>
  <c r="J10" i="2"/>
  <c r="J9" i="2"/>
  <c r="H9" i="2"/>
  <c r="G9" i="2"/>
  <c r="E9" i="2"/>
  <c r="D9" i="2"/>
  <c r="C9" i="2"/>
  <c r="J8" i="2"/>
  <c r="G8" i="2"/>
  <c r="F8" i="2"/>
  <c r="E8" i="2"/>
  <c r="D8" i="2"/>
  <c r="C8" i="2"/>
  <c r="K20" i="2" l="1"/>
  <c r="G354" i="1" l="1"/>
  <c r="G193" i="1" l="1"/>
  <c r="J193" i="1" s="1"/>
  <c r="G79" i="1" l="1"/>
  <c r="J79" i="1" s="1"/>
  <c r="G100" i="1" l="1"/>
  <c r="J100" i="1" s="1"/>
  <c r="G32" i="1"/>
  <c r="J32" i="1" s="1"/>
  <c r="K13" i="2" l="1"/>
  <c r="K22" i="2"/>
  <c r="K16" i="2" l="1"/>
  <c r="K19" i="2"/>
  <c r="G210" i="1" l="1"/>
  <c r="J210" i="1" s="1"/>
  <c r="G168" i="1" l="1"/>
  <c r="J168" i="1" s="1"/>
  <c r="F9" i="2"/>
  <c r="K7" i="2" l="1"/>
  <c r="K11" i="2"/>
  <c r="J23" i="2"/>
  <c r="K14" i="2"/>
  <c r="K21" i="2"/>
  <c r="K9" i="2"/>
  <c r="K10" i="2"/>
  <c r="K12" i="2"/>
  <c r="K15" i="2"/>
  <c r="K18" i="2"/>
  <c r="K8" i="2"/>
  <c r="E23" i="2"/>
  <c r="D23" i="2"/>
  <c r="C23" i="2"/>
  <c r="H23" i="2"/>
  <c r="F23" i="2"/>
  <c r="G23" i="2"/>
  <c r="K17" i="2" l="1"/>
  <c r="K23" i="2"/>
  <c r="K26" i="2" s="1"/>
  <c r="G381" i="1" l="1"/>
  <c r="J52" i="1"/>
  <c r="I354" i="1"/>
  <c r="J354" i="1" s="1"/>
  <c r="J340" i="1" l="1"/>
  <c r="J339" i="1" l="1"/>
  <c r="J338" i="1" l="1"/>
  <c r="J337" i="1"/>
  <c r="J336" i="1" l="1"/>
  <c r="J335" i="1" l="1"/>
  <c r="J334" i="1" l="1"/>
  <c r="J333" i="1" l="1"/>
  <c r="J332" i="1" l="1"/>
  <c r="J331" i="1" l="1"/>
  <c r="J330" i="1" l="1"/>
  <c r="I329" i="1"/>
  <c r="J329" i="1" l="1"/>
  <c r="J317" i="1" l="1"/>
  <c r="J316" i="1" l="1"/>
  <c r="J315" i="1" l="1"/>
  <c r="I314" i="1"/>
  <c r="J314" i="1" l="1"/>
  <c r="J313" i="1" l="1"/>
  <c r="J312" i="1" l="1"/>
  <c r="J311" i="1" l="1"/>
  <c r="J310" i="1" l="1"/>
  <c r="J309" i="1" l="1"/>
  <c r="J308" i="1" l="1"/>
  <c r="J307" i="1" l="1"/>
  <c r="J306" i="1" l="1"/>
  <c r="J305" i="1" l="1"/>
  <c r="J304" i="1" l="1"/>
  <c r="J303" i="1" l="1"/>
  <c r="J302" i="1" l="1"/>
  <c r="J301" i="1" l="1"/>
  <c r="J300" i="1" l="1"/>
  <c r="J299" i="1" l="1"/>
  <c r="J298" i="1" l="1"/>
  <c r="J297" i="1" l="1"/>
  <c r="J296" i="1" l="1"/>
  <c r="J295" i="1" l="1"/>
  <c r="J294" i="1" l="1"/>
  <c r="J293" i="1" l="1"/>
  <c r="J292" i="1" l="1"/>
  <c r="J291" i="1" l="1"/>
  <c r="J290" i="1" l="1"/>
  <c r="J289" i="1" l="1"/>
  <c r="J288" i="1" l="1"/>
  <c r="J287" i="1" l="1"/>
  <c r="J286" i="1" l="1"/>
  <c r="I284" i="1" l="1"/>
  <c r="J285" i="1"/>
  <c r="J284" i="1" l="1"/>
  <c r="J256" i="1" l="1"/>
  <c r="J255" i="1" l="1"/>
  <c r="J254" i="1" l="1"/>
  <c r="J253" i="1" l="1"/>
  <c r="I252" i="1"/>
  <c r="J252" i="1" l="1"/>
  <c r="I381" i="1"/>
  <c r="J381" i="1" s="1"/>
</calcChain>
</file>

<file path=xl/comments1.xml><?xml version="1.0" encoding="utf-8"?>
<comments xmlns="http://schemas.openxmlformats.org/spreadsheetml/2006/main">
  <authors>
    <author>mih</author>
  </authors>
  <commentList>
    <comment ref="E20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письмо УЖКХ от 30.08.2013 №01-23-1537 (конкретизировать вид работ)</t>
        </r>
      </text>
    </comment>
    <comment ref="E22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Обустройство прогулочных участков территории детского сада теневыми навесами</t>
        </r>
      </text>
    </comment>
    <comment ref="E23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Благоустройство школьного стадиона</t>
        </r>
      </text>
    </comment>
    <comment ref="E25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оргтехники , мебели</t>
        </r>
      </text>
    </comment>
    <comment ref="E28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рам в подъезде № 8</t>
        </r>
      </text>
    </comment>
    <comment ref="E28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4 с заменой оконных блоков</t>
        </r>
      </text>
    </comment>
    <comment ref="E28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2 с заменой оконных блоков </t>
        </r>
      </text>
    </comment>
    <comment ref="E28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3 с заменой оконных блоков</t>
        </r>
      </text>
    </comment>
    <comment ref="E29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3 с заменой оконных блоков </t>
        </r>
      </text>
    </comment>
    <comment ref="E29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 № 3 с заменой оконных блоков</t>
        </r>
        <r>
          <rPr>
            <sz val="9"/>
            <color indexed="81"/>
            <rFont val="Tahoma"/>
            <family val="2"/>
            <charset val="204"/>
          </rPr>
          <t xml:space="preserve"> </t>
        </r>
      </text>
    </comment>
    <comment ref="E29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подъезда № 1 с заменой оконных блоков </t>
        </r>
      </text>
    </comment>
    <comment ref="E30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Дооборудование  детской площадки вертолетом</t>
        </r>
      </text>
    </comment>
    <comment ref="E30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баскетбольных стоек на детских площадка</t>
        </r>
        <r>
          <rPr>
            <sz val="9"/>
            <color indexed="81"/>
            <rFont val="Tahoma"/>
            <family val="2"/>
            <charset val="204"/>
          </rPr>
          <t>х</t>
        </r>
      </text>
    </comment>
    <comment ref="F30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H30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 квартал</t>
        </r>
      </text>
    </comment>
    <comment ref="D36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МКУ "Молодёжный центр", клуб по месту жительства "ДК", ул. 3-я Сосневская, д. 139</t>
        </r>
      </text>
    </comment>
    <comment ref="E36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Укрепление материально-технической базы тренажёрного зала, косметический ремонт и замена санузла</t>
        </r>
      </text>
    </comment>
  </commentList>
</comments>
</file>

<file path=xl/sharedStrings.xml><?xml version="1.0" encoding="utf-8"?>
<sst xmlns="http://schemas.openxmlformats.org/spreadsheetml/2006/main" count="2266" uniqueCount="567">
  <si>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</si>
  <si>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</si>
  <si>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</si>
  <si>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</si>
  <si>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</si>
  <si>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</si>
  <si>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</si>
  <si>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</si>
  <si>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</si>
  <si>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Управление жилищно-коммунального хозяйства</t>
  </si>
  <si>
    <t>Управление благоустройства</t>
  </si>
  <si>
    <t>Комитет по культуре</t>
  </si>
  <si>
    <t>Управление капитального строительства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</si>
  <si>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</si>
  <si>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</si>
  <si>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</si>
  <si>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</si>
  <si>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</si>
  <si>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</si>
  <si>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</si>
  <si>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Гейстер Т.Л.</t>
  </si>
  <si>
    <t>Сверчков В.М.</t>
  </si>
  <si>
    <t>Романовский В.Н.</t>
  </si>
  <si>
    <t>Беляев В.И.</t>
  </si>
  <si>
    <t>Кабанов П.А.</t>
  </si>
  <si>
    <t>Гажур А.В.</t>
  </si>
  <si>
    <t>Белолапова О.В.</t>
  </si>
  <si>
    <t>Альпер И.А.</t>
  </si>
  <si>
    <t xml:space="preserve">Шепелев В.В. </t>
  </si>
  <si>
    <t>Коробов А.А.</t>
  </si>
  <si>
    <t>Шепелев В.В.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</si>
  <si>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</si>
  <si>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</si>
  <si>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Ул. Панина, д. 14</t>
  </si>
  <si>
    <t>Ремонтные работы</t>
  </si>
  <si>
    <t>Разработка проектно-сметной документации на капитальный ремонт уличного освещения</t>
  </si>
  <si>
    <t>Приобретение мебели</t>
  </si>
  <si>
    <t xml:space="preserve">Ремонтные работы </t>
  </si>
  <si>
    <t>Ул. Велижская, д. 55</t>
  </si>
  <si>
    <t>Ул. Велижская, д. 51</t>
  </si>
  <si>
    <t>Сапожников А.Г.</t>
  </si>
  <si>
    <t>Плотников Н.В.</t>
  </si>
  <si>
    <t>Карташов И.И.</t>
  </si>
  <si>
    <t>Морозов С.В.</t>
  </si>
  <si>
    <t>Рясина Е.В.</t>
  </si>
  <si>
    <t>МАДОУ "Центр развития ребёнка - детский сад № 192", ул. Панина, д. 22</t>
  </si>
  <si>
    <t>МУ СОШ № 64, ул. 4-я Деревенская, д. 27</t>
  </si>
  <si>
    <t>МБДОУ "Детский сад комбинированного вида № 167", пр. Строителей, д. 42</t>
  </si>
  <si>
    <t>МБДОУ "Детский сад № 13", ул. 5-я Коляновская, д. 74</t>
  </si>
  <si>
    <t>МБДОУ "Детский сад № 147", пр. Строителей, д. 5</t>
  </si>
  <si>
    <t>МБДОУ "Детский сад № 25 присмотра и оздоровления", ул. 2-я Ключевая, д. 9</t>
  </si>
  <si>
    <t>МБДОУ "Детский сад № 37", ул. Попова, д. 30</t>
  </si>
  <si>
    <t>МБДОУ "Детский сад № 40", ул. Люлина, д. 35</t>
  </si>
  <si>
    <t>МБДОУ "Детский сад № 132", ул. Шувандиной, д. 86</t>
  </si>
  <si>
    <t>МБДОУ "Детский сад общеразвивающего вида № 23", ул. Радищева, д. 16</t>
  </si>
  <si>
    <t>МБДОУ "Детский сад комбинированного вида № 55", Кохомское шоссе, д. 28</t>
  </si>
  <si>
    <t>МБДОУ "Детский сад № 34", ул. Фролова, д. 9</t>
  </si>
  <si>
    <t>МБДОУ "Детский сад № 104", ул. 1-я Деревенская, д. 5</t>
  </si>
  <si>
    <t>МБДОУ "Детский сад № 152", п/о № 14, д. 8</t>
  </si>
  <si>
    <t>МБОУ общеобразовательная гимназия № 44, Кохомское шоссе, д. 29</t>
  </si>
  <si>
    <t>МБОУ СОШ № 19, ул. Маршала Василевского, д. 7</t>
  </si>
  <si>
    <t>Пр. Строителей, д. 114</t>
  </si>
  <si>
    <t xml:space="preserve">Приобретение мебели </t>
  </si>
  <si>
    <t>МБДОУ "Детский сад № 26", ул. Шубиных, д. 8</t>
  </si>
  <si>
    <t>МБОУ общеобразовательный лицей № 67, ул. Панина, д. 21</t>
  </si>
  <si>
    <t>Проведение ремонтных работ и укрепление материальной базы</t>
  </si>
  <si>
    <t>МБДОУ "Детский сад общеразвивающего  вида № 196", ул. 2-я Мстерская, д. 15</t>
  </si>
  <si>
    <t>МАОУ ДОД ЦДТТ "Новация", ул. Типографская, д. 25/55</t>
  </si>
  <si>
    <t>МБДОУ "Детский сад комбинированного вида № 193", ул. 2-я Полевая, д. 61</t>
  </si>
  <si>
    <t>Баранов С.А.</t>
  </si>
  <si>
    <t>МБОУ общеобразовательный лицей № 22, ул. Академика  Мальцева, д. 36</t>
  </si>
  <si>
    <t>МБДОУ "Детский сад № 47", ул. Академика Мальцева,  д. 21</t>
  </si>
  <si>
    <t>МБОУ СОШ № 43, ул. Носова, д. 49</t>
  </si>
  <si>
    <t>МБДОУ "Детский сад комбинированного вида № 127", ул. Люлина, д. 37</t>
  </si>
  <si>
    <t>ТОС "Дальний", ул. 3-я Грачевская, у дома 24</t>
  </si>
  <si>
    <t>МАОУ лицей № 21, ул. Арсения, д. 33/16</t>
  </si>
  <si>
    <t>Дооборудование детского городка</t>
  </si>
  <si>
    <t>МБОУ СОШ № 63, ул. Академическая,  д. 5</t>
  </si>
  <si>
    <t>Ул. Володарского, д. 11</t>
  </si>
  <si>
    <t>МБОУ СОШ № 2, ул. Куликова, д. 27</t>
  </si>
  <si>
    <t>МБОУ СОШ № 66, ул. Куликова, д. 19</t>
  </si>
  <si>
    <t>Ул. Володарского, д. 7</t>
  </si>
  <si>
    <t>МБДОУ "Детский сад общеразвивающего вида № 195", ул. Володарского, д. 42</t>
  </si>
  <si>
    <t>Ул. Благова, д. 36</t>
  </si>
  <si>
    <t>Ул. 5-я Первомайская, д. 3</t>
  </si>
  <si>
    <t>МБДОУ "Детский сад  № 148", ул. Строительная, д. 2</t>
  </si>
  <si>
    <t>Ул. 2-я Ефимовская, д. 10</t>
  </si>
  <si>
    <t>Капитальный ремонт уличного освещения</t>
  </si>
  <si>
    <t>Ул. 1-я Районная</t>
  </si>
  <si>
    <t>1</t>
  </si>
  <si>
    <t>Рыбаков И.В.</t>
  </si>
  <si>
    <t>Пер. Торфяной</t>
  </si>
  <si>
    <t>МБОУ СОШ № 50, пр. Строителей,  д. 63</t>
  </si>
  <si>
    <t>МБОУ СОШ № 53, ул. Смирнова,  д. 103</t>
  </si>
  <si>
    <t>МБУК "ЦБС детских библиотек  города Иванова, библиотека-филиал № 4", ул. Ташкентская, д. 95</t>
  </si>
  <si>
    <t>МБОУ СОШ № 8, ул. Ташкентская, д. 15</t>
  </si>
  <si>
    <t>МБОУ СОШ № 15, ул. Минская,  д. 53</t>
  </si>
  <si>
    <t>Богатырёв М.В.</t>
  </si>
  <si>
    <t>№ избирательного  округа</t>
  </si>
  <si>
    <t xml:space="preserve"> </t>
  </si>
  <si>
    <t>Ул. Почтовая, д. 5</t>
  </si>
  <si>
    <t>Ул. Ташкентская, д. 64</t>
  </si>
  <si>
    <t>Замена оконных блоков в подъездах № 2, № 4</t>
  </si>
  <si>
    <t>Ул. Павленко, д. 5</t>
  </si>
  <si>
    <t>Ул. Володиной, д. 10/2</t>
  </si>
  <si>
    <t>Ул. Майорова, д. 53</t>
  </si>
  <si>
    <t>Ул. Благова, дома 21, 23; ул. Павленко, дома 1, 3</t>
  </si>
  <si>
    <t>Ул. Велижская, дома 51, 55</t>
  </si>
  <si>
    <t xml:space="preserve">Дооборудование  детской площадки </t>
  </si>
  <si>
    <t>Ул. Станко, д. 36</t>
  </si>
  <si>
    <t>Установка площадки под евроконтейнеры</t>
  </si>
  <si>
    <t>Ул. Велижская, дома 55, 57</t>
  </si>
  <si>
    <t>Ул. Велижская, д. 63</t>
  </si>
  <si>
    <t>Пр. Ленина, д. 7</t>
  </si>
  <si>
    <t>Микрорайон ДСК, д. 5</t>
  </si>
  <si>
    <t>Ул. Любимова, д. 22</t>
  </si>
  <si>
    <t>Кохомское шоссе, д. 13</t>
  </si>
  <si>
    <t>Ул. Домостроителей, д. 35</t>
  </si>
  <si>
    <t>Ул. Шубиных, д. 29</t>
  </si>
  <si>
    <t>Приобретение оборудования для кухни</t>
  </si>
  <si>
    <t xml:space="preserve">Приобретение оборудования </t>
  </si>
  <si>
    <t>Ул. Тверская, д. 17</t>
  </si>
  <si>
    <t>Ремонтные работы цоколя дома</t>
  </si>
  <si>
    <t>Ул. Постышева, д. 48</t>
  </si>
  <si>
    <t>Ул. Диановых, д. 10</t>
  </si>
  <si>
    <t>Ул. Профессиональная, дома 33, 35, 37</t>
  </si>
  <si>
    <t>Ул. 1-я Полевая, д. 63</t>
  </si>
  <si>
    <t>Ул. 1-я Полевая, д. 33</t>
  </si>
  <si>
    <t>Ул. Калинина, дома 10, 12</t>
  </si>
  <si>
    <t>Ул. Фурманова, д. 4, ул. Октябрьская, д. 3/70</t>
  </si>
  <si>
    <t>Пр. Ленина, д. 73</t>
  </si>
  <si>
    <t>Ул. Калинина, д. 5</t>
  </si>
  <si>
    <t>Ул. Громобоя, д. 56</t>
  </si>
  <si>
    <t>Ул. Земляная, д. 4/2</t>
  </si>
  <si>
    <t>Пр. Строителей, дома 34 и 36</t>
  </si>
  <si>
    <t>Пр. Строителей, д. 44</t>
  </si>
  <si>
    <t>Ул. Кудряшова, д. 84</t>
  </si>
  <si>
    <t>Ул. 5-я Коляновская, д. 80</t>
  </si>
  <si>
    <t>МБОУ ДОД ЦДТ № 4, ул. Семенчикова, 14</t>
  </si>
  <si>
    <t>МБОУ гимназия № 32, пр. Ленина, 53</t>
  </si>
  <si>
    <t>МБДОУ Детский сад № 95, ул. Дунаева, 24</t>
  </si>
  <si>
    <t>МАДОУ Детский сад общеразвивающего вида № 83, ул. Генкиной, 37</t>
  </si>
  <si>
    <t>МБДОУ Детский сад  № 5, м. Горино, ул. Сусанина, д. 5</t>
  </si>
  <si>
    <t>МБДОУ Детский сад  № 60, ул. 1-я Меланжевая, д. 3/4</t>
  </si>
  <si>
    <t>Ул. 1-я Меланжевая, д. 4 (во дворе дома)</t>
  </si>
  <si>
    <t>Ул. Новая, дома 13, 15 (во дворе домов)</t>
  </si>
  <si>
    <t>Установка на существующей детской площадке дополнительно детской горки взамен аварийной</t>
  </si>
  <si>
    <t>Ул. Каравайковой, д. 141 (во дворе дома)</t>
  </si>
  <si>
    <t>МБОУ СОШ № 25, ул. Ленинградская, 13</t>
  </si>
  <si>
    <t>МБОУ СОШ № 29, ул. Сахарова, 56</t>
  </si>
  <si>
    <t>МБОУ СОШ № 55, ул. Рабфаковская, 14</t>
  </si>
  <si>
    <t>Ул. Матросова</t>
  </si>
  <si>
    <t>Ул. 2-я Нагорная, д. 9</t>
  </si>
  <si>
    <t>Ул. Кузнецова, д. 55</t>
  </si>
  <si>
    <t>Ул. Кузнецова, д. 48</t>
  </si>
  <si>
    <t>Ул. 2-я Талицкая, д. 4</t>
  </si>
  <si>
    <t>Ул. Лебедева Кумача, д. 12</t>
  </si>
  <si>
    <t>Ревизия и ремонт установленных детских площадок</t>
  </si>
  <si>
    <t>Приобретение детской мебели</t>
  </si>
  <si>
    <t>МБДОУ "Детский сад  № 72", пер. Слесарный, д. 17</t>
  </si>
  <si>
    <t>Лазарев Е.О.</t>
  </si>
  <si>
    <t>Приобретение  мебели и компьютерной техники</t>
  </si>
  <si>
    <t>Ул. Танкиста Александрова, д. 15</t>
  </si>
  <si>
    <t>Ул. Куликова, д. 23</t>
  </si>
  <si>
    <t>Ул. Ташкентская, д. 93</t>
  </si>
  <si>
    <t>Установка хоккейной площадки</t>
  </si>
  <si>
    <t>Ул. Воронина, д. 9</t>
  </si>
  <si>
    <t>Ул. Кирякиных, д. 12</t>
  </si>
  <si>
    <t>Ул. Ташкентская, д. 83</t>
  </si>
  <si>
    <t>Ул. Лежневская, д. 168</t>
  </si>
  <si>
    <t>Ул. Лежневская, д. 166</t>
  </si>
  <si>
    <t>Ул. Ермака, 43</t>
  </si>
  <si>
    <t>Ул. Симонова, 3</t>
  </si>
  <si>
    <t xml:space="preserve">Ул. 2-я Минская, дома 7, 9, 11 </t>
  </si>
  <si>
    <t>Приобретение оборудования для сенсорной комнаты</t>
  </si>
  <si>
    <t>Приобретение посуды для пищеблока</t>
  </si>
  <si>
    <t>Ул. Победы, д. 11</t>
  </si>
  <si>
    <t>Дооборудование детской площадки (установить шведскую стенку и карусель для малышей)</t>
  </si>
  <si>
    <t>Ул. Ульяновская, д. 48</t>
  </si>
  <si>
    <t>Ул. Окуловой, общий двор домов 64, 66, 62</t>
  </si>
  <si>
    <t>Ул. 9-я Сосневская, д. 122</t>
  </si>
  <si>
    <t>Ул. Афанасьева, д. 31</t>
  </si>
  <si>
    <t>Ул. Академическая, д. 12</t>
  </si>
  <si>
    <t>Ул. Советская, д. 6</t>
  </si>
  <si>
    <t>Ул. 10 Августа, д. 65</t>
  </si>
  <si>
    <t>Приобретение строительных материалов</t>
  </si>
  <si>
    <t>Ул. Арсения, д. 42</t>
  </si>
  <si>
    <t>Приобретение оргтехники</t>
  </si>
  <si>
    <t>Ул. Шубиных, д. 13</t>
  </si>
  <si>
    <t>Ул. Котовского, д. 25</t>
  </si>
  <si>
    <t>Установка спортивного оборудования</t>
  </si>
  <si>
    <t>12-я Линия, д. 33</t>
  </si>
  <si>
    <t>Ул. Карьерная, д. 58</t>
  </si>
  <si>
    <t>Ул. Стрелковая, д. 3</t>
  </si>
  <si>
    <t>Ул. Колесанова, д. 3</t>
  </si>
  <si>
    <t>Оборудование контейнерной площадки</t>
  </si>
  <si>
    <t>Пер. Чапаева, д. 19</t>
  </si>
  <si>
    <t>Ул. Черниковых, д. 31</t>
  </si>
  <si>
    <t>Ул. Смирнова, д. 93/2</t>
  </si>
  <si>
    <t>Ул. Куконковых, д. 96</t>
  </si>
  <si>
    <t>МБОУ лицей № 67, ул. Панина,  д. 21</t>
  </si>
  <si>
    <t>Приобретение книжных стеллажей в читальный зал</t>
  </si>
  <si>
    <t>П/о 14,  д. 260</t>
  </si>
  <si>
    <t>П/о 14,  д. 147</t>
  </si>
  <si>
    <t>Ул. Тихая, д. 14</t>
  </si>
  <si>
    <t>Обустройство детского игрового комплекса</t>
  </si>
  <si>
    <t>МБДОУ "Детский сад общеразвивающего вида № 66",  ул. Дунаева, д. 44</t>
  </si>
  <si>
    <t>Установка окон ПВХ</t>
  </si>
  <si>
    <t>Установка домофона</t>
  </si>
  <si>
    <t xml:space="preserve">Приобретение технологического оборудования </t>
  </si>
  <si>
    <t>Благоустройство территории</t>
  </si>
  <si>
    <t>МБОУО Гимназия № 30, ул. Степанова, д. 9</t>
  </si>
  <si>
    <t xml:space="preserve">Приобретение  школьной мебели </t>
  </si>
  <si>
    <t>Фокин А.М.</t>
  </si>
  <si>
    <t>МБДОУ Детский сад № 113, ул. Семенчикова, д. 23</t>
  </si>
  <si>
    <t>МБОУ СОШ № 49, ул. 1-я Меланжевая, д. 5</t>
  </si>
  <si>
    <t>МБУК  ЦБС детских библиотек г. Иванова, библиотека-филиал № 1, Кохомское шоссе,   д. 17</t>
  </si>
  <si>
    <t>Пр. Строителей, д. 49</t>
  </si>
  <si>
    <t>Ул. Садовая, д. 32</t>
  </si>
  <si>
    <t>Ул. Каравайковой, дома 124, 126, 10-й Проезд, д. 16 (во дворе домов)</t>
  </si>
  <si>
    <t>Установка дополнительно на существующей детской площадке  детской горки и двойных качелей взамен аварийных</t>
  </si>
  <si>
    <t>Ул. Кавалерийская, д. 16</t>
  </si>
  <si>
    <t>Ул. Кавалерийская, д. 3</t>
  </si>
  <si>
    <t>Ул. Куконковых, д. 148</t>
  </si>
  <si>
    <t>Замена светильников и установка новых с люминесцентными лампами и электронными пускорегулирующими аппаратами</t>
  </si>
  <si>
    <t>Установка вблизи детского городка отдельного спортивного оборудования для детей старшего возраста (стритстойка, турник и др.)</t>
  </si>
  <si>
    <t>Установка спортивного оборудования для детей среднего и старшего возраста (турник, брусья разновеликие, брусья параллельные, скамья с упором и др.)</t>
  </si>
  <si>
    <t>Дооборудование  детской площадки (качалка, карусель, щит)</t>
  </si>
  <si>
    <t>МБДОУ "Детский сад комбинированного вида № 33", ул. Лакина, д. 6</t>
  </si>
  <si>
    <t>МБДОУ "Детский сад № 7", пер. Варгинский, д. 8</t>
  </si>
  <si>
    <t>МБДОУ "Детский сад № 119", ул. Лакина, д. 8/32</t>
  </si>
  <si>
    <t>МБДОУ "Детский сад общеразвивающего вида № 50", ул. Любимова, д.16</t>
  </si>
  <si>
    <t>Микрорайон 30, д. 51</t>
  </si>
  <si>
    <t>МБОУ СОШ № 50, пр. Строителей, д. 63</t>
  </si>
  <si>
    <t>МБУК ЦБС детских библиотек г. Иванова, центральная городская детская библиотека, ул. Шубиных, д. 16</t>
  </si>
  <si>
    <t>МБДОУ "Центр развития ребенка - детский сад № 179", Микрорайон 30 , д. 35</t>
  </si>
  <si>
    <t>МБОУ СОШ № 62, ул. 5-я Коляновская, д. 72</t>
  </si>
  <si>
    <t>МБОУ СОШ № 17, ул. Маршала Василевского, д. 6</t>
  </si>
  <si>
    <t>МАУ ДОД ЦРТДиЮ "Танцы +", ул. Нижняя, д. 17</t>
  </si>
  <si>
    <t>МБДОУ "Детский сад компенсирующего вида № 188", ул. 5-я Коляновская, д. 70</t>
  </si>
  <si>
    <t>МБДОУ "Детский сад № 79", ул. Кудряшова, д. 101</t>
  </si>
  <si>
    <t>МБДОУ "Детский сад № 163", ул. 1-я Полевая, д. 72</t>
  </si>
  <si>
    <t>МБДОУ "Детский сад № 117", ул. Диановых, д. 5</t>
  </si>
  <si>
    <t>МБОУ СОШ № 56, ул. Лётчика Лазарева, д. 1/2</t>
  </si>
  <si>
    <t>Ул. Постышева, дома 56, 58, ул. Тверская, д. 17</t>
  </si>
  <si>
    <t>Ул. Комсомольская, д. 12, пер. Пограничный, д. 32</t>
  </si>
  <si>
    <t>МБДОУ Детский сад общеразвивающего вида № 66, ул. Дунаева, д. 44</t>
  </si>
  <si>
    <t>МБДОУ Детский сад № 76, ул. Октябрьская, д. 29/51</t>
  </si>
  <si>
    <t>МБОУ СОШ № 58, ул. Дунаева, д. 13</t>
  </si>
  <si>
    <t>МБОУ СОШ № 1, ул. 9 Января, д. 39</t>
  </si>
  <si>
    <t>МБОУ СОШ № 4, ул. Комсомольская, д. 52</t>
  </si>
  <si>
    <t>МБОУ СОШ № 14, ул. Апрельская, д. 3</t>
  </si>
  <si>
    <t>МБОУ СОШ № 11, ул. Фрунзе, д. 15/25</t>
  </si>
  <si>
    <t>МБОУ СОШ № 37, ул. Полка "Нормандия-Неман", д. 80</t>
  </si>
  <si>
    <t>Ул. 4-я Деревенская, д. 48</t>
  </si>
  <si>
    <t>Ул. 4-я Деревенская, д. 62</t>
  </si>
  <si>
    <t>Ул. Коллективная, дома 16-20</t>
  </si>
  <si>
    <t>МБДОУ "Детский сад общеразвивающего вида № 32", ул. Победы, д. 61</t>
  </si>
  <si>
    <t>МБДОУ "Детский сад № 62", пер. Запольный, д. 28</t>
  </si>
  <si>
    <t>МБОУ СОШ № 31, ул. 4-я Сосневская, д. 57/15</t>
  </si>
  <si>
    <t>МБДОУ Детский сад комбинированного вида  № 6, ул. Окуловой, д. 82</t>
  </si>
  <si>
    <t>МБОУ СОШ № 65, ул. Шувандиной, д. 95</t>
  </si>
  <si>
    <t>МБДОУ "Детский сад № 3", ул. Свободы, д. 54</t>
  </si>
  <si>
    <t>МБДОУ Детский сад № 71, ул. 1-я Меланжевая, д. 6</t>
  </si>
  <si>
    <t>МБДОУ Детский сад  № 139, ул. Энтузиастов, д. 4</t>
  </si>
  <si>
    <t>МБДОУ "Детский сад комбинированного вида № 184", 13-й Проезд, д. 6</t>
  </si>
  <si>
    <t>МБОУ СОШ № 9, Микрорайон ТЭЦ-3, д. 14</t>
  </si>
  <si>
    <t>Ремонтные работы, в т.ч. 100,0 тыс. рублей на ремонтные работы здания школы в м. Горино</t>
  </si>
  <si>
    <t>МБОУ СОШ № 41, ул. Маршала Жаворонкова, д. 5</t>
  </si>
  <si>
    <t>МБУК ЦБС детских библиотек г. Иванова, библиотека-филиал № 6, ул. Соликамская, д. 26</t>
  </si>
  <si>
    <t>Ул. Новая, дома 4, 6, 8 
(во дворе д. 6 - горка, во дворе д. 8 - двойные качели)</t>
  </si>
  <si>
    <t>МБОУ образовательный лицей № 6, ул. Воронина, д. 8</t>
  </si>
  <si>
    <t>МБДОУ "Детский сад № 150", ул. Володарского, д. 9</t>
  </si>
  <si>
    <t>МБДОУ "Детский сад № 156", ул. Куликова, д. 24</t>
  </si>
  <si>
    <t>МБДОУ "Детский сад общеразвивающего вида № 164", ул. Кирякиных, д. 6</t>
  </si>
  <si>
    <t>МБДОУ "Детский сад № 123", ул. Куликова, д. 10</t>
  </si>
  <si>
    <t>МБДОУ "Детский сад комбинированного вида № 162", ул. Лежневская, д. 150</t>
  </si>
  <si>
    <t>МБДОУ "Детский сад № 28", ул. Вольная, д. 20</t>
  </si>
  <si>
    <t>МБДОУ "Детский сад № 17", ул. Сахарова, д. 23</t>
  </si>
  <si>
    <t>МБДОУ "Детский сад № 27", ул. Л. Толстого, д. 12/3</t>
  </si>
  <si>
    <t>МБДОУ "Детский сад № 72", пер. Слесарный, д. 17</t>
  </si>
  <si>
    <t>МБДОУ "Детский сад № 89", ул. Лебедева-Кумача, д. 1</t>
  </si>
  <si>
    <t>МБДОУ "Детский сад № 135", ул. Л. Толстого, д. 6</t>
  </si>
  <si>
    <t>МБДОУ "Детский сад № 139", ул. Энтузиастов, д. 4</t>
  </si>
  <si>
    <t>МАДОУ "Центр развития ребенка - детский сад № 192", ул. Панина, д. 22</t>
  </si>
  <si>
    <t>МБОУ ДОД "Дом детского творчества № 3", ул. Колотилова, д. 43</t>
  </si>
  <si>
    <t>На развитие материально-технической базы для военно-патриотических клубов "Защита" и "Юный спецназовец"</t>
  </si>
  <si>
    <t>МБДОУ "Детский сад компенсирующего вида № 146", ул. Академика Мальцева, д. 7</t>
  </si>
  <si>
    <t>МБДОУ "Детский сад общеразвивающего вида № 158", ул. Академика Мальцева, д. 70</t>
  </si>
  <si>
    <t>МБДОУ "Детский сад № 186", ул. Академика Мальцева, д. 16</t>
  </si>
  <si>
    <t>В С Е Г О</t>
  </si>
  <si>
    <t>Грачёв Л.А.</t>
  </si>
  <si>
    <t>Маслёнкин А.И.</t>
  </si>
  <si>
    <t>Палеев А.В.</t>
  </si>
  <si>
    <t>Бочкова Г.Ю.</t>
  </si>
  <si>
    <t>Мамедов С.А.</t>
  </si>
  <si>
    <t>Буравлев С.А.</t>
  </si>
  <si>
    <t>2-3 квартал</t>
  </si>
  <si>
    <t>4 квартал</t>
  </si>
  <si>
    <t>1 квартал</t>
  </si>
  <si>
    <t>2 квартал</t>
  </si>
  <si>
    <t>3 квартал</t>
  </si>
  <si>
    <t>До 01.11.2014</t>
  </si>
  <si>
    <t>До 01.10.2014</t>
  </si>
  <si>
    <t>Комитет по физической культуре и спорту</t>
  </si>
  <si>
    <t xml:space="preserve">        Общегородской избирательный округ</t>
  </si>
  <si>
    <t>МБДОУ "Детский сад № 4", ул. Авдотьинская, д. 22</t>
  </si>
  <si>
    <t>МБОУ СОШ № 39, ул. Парижской Коммуны, д. 44</t>
  </si>
  <si>
    <t>МБОУ СОШ № 35, ул. Парижской Коммуны, 60</t>
  </si>
  <si>
    <t>МБДОУ Детский сад общеразвивающего вида № 45, ул. Комсомольская, д. 39</t>
  </si>
  <si>
    <t>(тыс. рублей)</t>
  </si>
  <si>
    <t>Ул. Генерала  Хлебникова, д. 36</t>
  </si>
  <si>
    <t>Ул. Якова Гарелина, д. 15</t>
  </si>
  <si>
    <t>3-я ул. Чайковского, д. 9, 5-й подъезд</t>
  </si>
  <si>
    <t>МБДОУ "Центр развития ребенка детский сад № 21",    13-й Проезд, д. 16</t>
  </si>
  <si>
    <t>Ул. Лётчика Захарова, д. 15</t>
  </si>
  <si>
    <t>МБОУ СОШ № 24,  9-я Линия, д. 1/26</t>
  </si>
  <si>
    <t>Ул. Красных Зорь, д. 29/2</t>
  </si>
  <si>
    <t>МБОУ ООШ № 24,  9-я Линия, д. 1/26</t>
  </si>
  <si>
    <t>МБДОУ "Детский сад № 19", 1-я ул. Мебельщиков, д. 6</t>
  </si>
  <si>
    <t>МБУК "Парк культуры и отдыха имени революции 1905 года", ул. Первых Маёвок, д. 55</t>
  </si>
  <si>
    <t>МБОУО Гимназия № 36, ул. Генерала Хлебникова, д. 32</t>
  </si>
  <si>
    <t>Ул. Герцена, д. 15, д.17; ул. Парижской Коммуны, д. 22</t>
  </si>
  <si>
    <t>МБОУ ДОТ центр детского творчества № 4 (коллектив "Загадка"), ул. Семенчикова, д. 14</t>
  </si>
  <si>
    <t>Укрепление материально-технической базы учреждения</t>
  </si>
  <si>
    <t>Установка игровых элементов</t>
  </si>
  <si>
    <t>МБОУ ДОД ДДЮТ, ул. Батурина, д. 12/5</t>
  </si>
  <si>
    <t>Проезд Институтский, д. 5</t>
  </si>
  <si>
    <t>Ул. Рабфаковская, д. 36</t>
  </si>
  <si>
    <t>Ул. Кузнецова, д. 110</t>
  </si>
  <si>
    <t>Ул. Войкова, д. 20</t>
  </si>
  <si>
    <t>Ул. Станкостроителей, д. 6</t>
  </si>
  <si>
    <t>Обустройство площадки для физкультурно-оздоровительных занятий для населения</t>
  </si>
  <si>
    <t>Бадалов А.Б.</t>
  </si>
  <si>
    <t>Асфальтирование территории</t>
  </si>
  <si>
    <t>Установка игровых элементов (2 карусели)</t>
  </si>
  <si>
    <t>Ул. Каравайковой, между 14-м и 15-м Проездами (на территории действующего детского городка)</t>
  </si>
  <si>
    <t>Ремонт подъезда № 4 с заменой оконных блоков</t>
  </si>
  <si>
    <t>Замена оконных блоков в подъездах</t>
  </si>
  <si>
    <t xml:space="preserve">Ремонт подъезда № 2 с заменой оконных блоков </t>
  </si>
  <si>
    <t xml:space="preserve">Ремонт подъезда № 1 с заменой оконных блоков </t>
  </si>
  <si>
    <t>Дооборудование  детской площадки (установка песочницы, двух скамеек, урны и др.)</t>
  </si>
  <si>
    <t>Ул. Ташкентская, д. 100</t>
  </si>
  <si>
    <t>Ул. 3-я Первомайская, д. 3</t>
  </si>
  <si>
    <t>Ул. Б. Хмельницкого, д. 73</t>
  </si>
  <si>
    <t>МБУ ДОД СДЮШОР № 7, ул. Арсения, д. 4</t>
  </si>
  <si>
    <t>Приобретения спортинвентаря</t>
  </si>
  <si>
    <t>Дооборудование  детской площадки (установка вертолета и пружинки)</t>
  </si>
  <si>
    <t xml:space="preserve">Приобретение мебели, ремонтные работы </t>
  </si>
  <si>
    <t>Работы по демонтажу шахтно-питьевого колодца</t>
  </si>
  <si>
    <t>Ул. Парижской Коммуны, д. 24</t>
  </si>
  <si>
    <t>Установка игровых элементов  (установка конструкций для малолетних детей)</t>
  </si>
  <si>
    <t xml:space="preserve"> МБОУ ДОД Центр детского творчества № 4, ул. Дачная, д. 20</t>
  </si>
  <si>
    <t>Ремонт автомобильной дороги</t>
  </si>
  <si>
    <t>Ул. Ломовская, д. 16</t>
  </si>
  <si>
    <t>Ремонт цоколя и карнизов</t>
  </si>
  <si>
    <t>Ремонт лестницы между домами</t>
  </si>
  <si>
    <t>Ул. Демьяна Бедного, д. 75</t>
  </si>
  <si>
    <t>Ул. Демьяна Бедного, д. 77</t>
  </si>
  <si>
    <t>6-й Проезд, д. 55</t>
  </si>
  <si>
    <t>МКУ "Молодежный центр" (клуб по месту жительства "Ассорти"), ул. Энтузиастов, д. 2</t>
  </si>
  <si>
    <t>Приобретение оборудования для танцевального зала</t>
  </si>
  <si>
    <t>Ул. 2-я Горинская, д. 40 (у магазина "Чародейка")</t>
  </si>
  <si>
    <t>Ул. Павленко, д. 13</t>
  </si>
  <si>
    <t>Объём финансирования работ</t>
  </si>
  <si>
    <t>Заказчики</t>
  </si>
  <si>
    <t xml:space="preserve">   Сводный план мероприятий по выполнению наказов избирателей, принятых к исполнению в 2014 году</t>
  </si>
  <si>
    <t>Приобретение оборудования (за исключением игрового) в учреждение и на прогулочные участки</t>
  </si>
  <si>
    <t xml:space="preserve">Приобретение мебели и оборудования (за исключением технических средств обучения) </t>
  </si>
  <si>
    <t>Приобретение оборудования  (за исключением игрового)</t>
  </si>
  <si>
    <t>Приобретение и установка оборудования  (за исключением игрового)</t>
  </si>
  <si>
    <t>городской Думы</t>
  </si>
  <si>
    <t xml:space="preserve">от              № 
</t>
  </si>
  <si>
    <t>Обустройство площадки со спортивными элементами, стационарным теннисным столом, лавочками</t>
  </si>
  <si>
    <t>Выполнение работ по восстановлению спортивной площадки</t>
  </si>
  <si>
    <t>Установка игровых элементов (горка и качели для детей дошкольного возраста)</t>
  </si>
  <si>
    <t>Дооборудование  детской площадки (скамейки, урны, щиты)</t>
  </si>
  <si>
    <t>МБДОУ "Детский сад № 109", ул. Наговицыной-Икрянистовой, д. 1</t>
  </si>
  <si>
    <t>МБДОУ "Детский сад общеразвивающего вида  № 191", ул. Попова, д. 1</t>
  </si>
  <si>
    <t>Куприянов С.В.</t>
  </si>
  <si>
    <t>МБДОУ Детский сад № 99, ул. Андрианова, д. 23</t>
  </si>
  <si>
    <t>Выборочный ремонт фасада дома в пределах финансирования</t>
  </si>
  <si>
    <t>Ул. Пролетарская, д. 2а</t>
  </si>
  <si>
    <t>МБДОУ "Детский сад № 161", пер. Чапаева, д. 19а</t>
  </si>
  <si>
    <t>МБДОУ "Детский  сад  № 136", ул. Колотилова, д. 64</t>
  </si>
  <si>
    <t>МАДОУ "Центр развития ребенка - детский сад  № 192", ул. Панина, д. 22</t>
  </si>
  <si>
    <t>МБДОУ "Детский сад № 181", 3-я ул. Чапаева, д. 78</t>
  </si>
  <si>
    <t>Пр. Текстильщиков, д. 5б</t>
  </si>
  <si>
    <t>МБОУ общеобразовательная гимназия № 3, ул. Любимова, д. 20а</t>
  </si>
  <si>
    <t>МБОУ СОШ № 5, ул. Любимова, д. 16а</t>
  </si>
  <si>
    <t>МАДОУ "Центр развития ребенка - детский сад № 22", Кохомское шоссе, д. 22в</t>
  </si>
  <si>
    <t>МБДОУ "Детский сад № 173", ул. Шубиных, д. 29а</t>
  </si>
  <si>
    <t>МБДОУ "Центр развития ребенка - детский сад № 180", ул. Кавалерийская, д. 56в</t>
  </si>
  <si>
    <t>МБДОУ "Детский сад № 120", ул. Шубиных, д. 29в</t>
  </si>
  <si>
    <t>МБДОУ "Детский сад компенсирующего вида № 182", ул. Кавалерийская, д. 56б</t>
  </si>
  <si>
    <t>МДОУ "Детский сад комбинированного вида № 143", Кохомское шоссе, д. 7а</t>
  </si>
  <si>
    <t>МБОУ СОШ № 61, Микрорайон 30, д. 17</t>
  </si>
  <si>
    <t>Двор между пр. Строителей, д. 53а и 3-й ул. Чапаева, д. 87</t>
  </si>
  <si>
    <t>МБОУ СОШ № 20, пр. Строителей, д. 94а</t>
  </si>
  <si>
    <t>МБУК ЦБС детских библиотек  г. Иванова, библиотека-филиал № 7, ул. Демьяна Бедного, д. 117а</t>
  </si>
  <si>
    <t>МБОУ ДОД "Детская музыкальная школа № 5", пр. Строителей, д. 100а</t>
  </si>
  <si>
    <t>МБДОУ "Детский сад общеразвивающего вида № 44", ул. Шубиных, д. 7а</t>
  </si>
  <si>
    <t>Ул. Шубиных, двор между домами 14 и 16в</t>
  </si>
  <si>
    <t>Ул. Демьяна Бедного, д. 115а</t>
  </si>
  <si>
    <t>МБОУ СОШ № 18, ул. Маршала Василевского, д. 6а</t>
  </si>
  <si>
    <t>МБДОУ "Детский сад комбинированного  вида № 88", ул. Маршала Василевского, д. 7б</t>
  </si>
  <si>
    <t>МБДОУ "Детский сад № 170", пр. Текстильщиков, д. 68а</t>
  </si>
  <si>
    <t>МДОУ "Детский сад № 166", пр. Текстильщиков, д. 56а</t>
  </si>
  <si>
    <t>Ул. Маршала Василевского, д. 12</t>
  </si>
  <si>
    <t>Ул. Шубиных, д. 36а</t>
  </si>
  <si>
    <t>МБУК ЦБС детских библиотек г. Иванова, библиотека-филиал № 3, ул. Лежневская, д. 109</t>
  </si>
  <si>
    <t>Ул. Летчика Лазарева, дома 6, 8, ул. 2-я Полевая, д. 8</t>
  </si>
  <si>
    <t>Ул. Кудряшова, д. 108</t>
  </si>
  <si>
    <t>МБДОУ Детский сад № 74, ул. Дзержинского, д. 14а</t>
  </si>
  <si>
    <t>МБДОУ "Детский сад комбинированного вида № 142", ул. 2-я Минская, д. 2б</t>
  </si>
  <si>
    <t>МБДОУ "Детский сад компенсирующего вида  № 57",   ул. Войкова, д. 3</t>
  </si>
  <si>
    <t>МБДОУ "Детский сад компенсирующего  вида № 61", ул. Ермака, д. 30а</t>
  </si>
  <si>
    <t>МБДОУ "Детский сад общеразвивающего  вида № 11", ул. Революционная, д. 28а</t>
  </si>
  <si>
    <t>Ул. Революционная, д. 16а</t>
  </si>
  <si>
    <t>Ул. Революционная, дома 20а, 20б, 22</t>
  </si>
  <si>
    <t>Пер. 2-й Совхозный, д. 20а</t>
  </si>
  <si>
    <t>МБДОУ "Детский сад № 16", ул. Полка "Нормандия-Неман", д. 73а</t>
  </si>
  <si>
    <t>МБДОУ "Детский сад № 171", ул. Кольчугинская, д. 5б</t>
  </si>
  <si>
    <t>МБДОУ "Детский сад № 183", ул. Генерала Горбатова, д. 9а</t>
  </si>
  <si>
    <t>МБУК ЦБС г. Иванова, библиотека-филиал № 18, ул. Степана Халтурина, д. 1</t>
  </si>
  <si>
    <t>МБУК ЦБС детских библиотек г. Иванова, библиотека-филиал № 5, ул. Генерала Горбатова, д. 2</t>
  </si>
  <si>
    <t>МБУК ЦБС детских библиотек г. Иванова, библиотека-филиал № 10, ул. Степана Халтурина, д. 19</t>
  </si>
  <si>
    <t>Пер. 1-й Спортивный, д. 1</t>
  </si>
  <si>
    <t>Ул. Генерала Горбатова, д. 13а</t>
  </si>
  <si>
    <t>МБОУ образовательная гимназия № 23, ул. Шошина, д. 15б</t>
  </si>
  <si>
    <t>Ул. Шошина, в районе домов 2, 4, 4а, 4б</t>
  </si>
  <si>
    <t>МБДОУ "Детский сад общеразвивающего вида № 107", пер. Запольный, д. 28а</t>
  </si>
  <si>
    <t>Шереметевский пр., д. 74б</t>
  </si>
  <si>
    <t>Ул. Свободы, дома 43б, 45,  45а</t>
  </si>
  <si>
    <t>МБДОУ "Детский сад  № 41", ул. Сосновая, д. 16а</t>
  </si>
  <si>
    <t>Ул. Свободы, двор между домами 3а и 3б</t>
  </si>
  <si>
    <t>МБДОУ Детский сад компенсирующего вида № 12, ул. 12-я Санаторная, д. 6а</t>
  </si>
  <si>
    <t>МБДОУ "Детский сад № 67", ул. Маршала Жаворонкова, д. 11а</t>
  </si>
  <si>
    <t>МБДОУ "Центр развития ребенка детский сад  № 172", ул. 2-я Лагерная, д. 53а</t>
  </si>
  <si>
    <t>Ул. Инженерная, дома 2г, 2д, 2е (на площадке за домом 2г)</t>
  </si>
  <si>
    <t>12-й Проезд, д. 6  (во дворе дома)</t>
  </si>
  <si>
    <t>МБУК ЦБС г. Иванова библиотека-филиал № 19, ул. Ташкентская, д. 95а</t>
  </si>
  <si>
    <t>МБУ ДОД СДЮСШОР № 3, ул. Лежневская, д. 158а</t>
  </si>
  <si>
    <t>МБДОУ "Центр развития ребёнка - детский сад № 165", ул. Радищева, д. 16а</t>
  </si>
  <si>
    <t>МБДОУ "Детский сад общеразвивающего вида № 159", ул. Володарского, д. 9а</t>
  </si>
  <si>
    <t>МБДОУ "Детский сад № 153", ул. Лежневская, д. 128а</t>
  </si>
  <si>
    <t>МБДОУ "Детский сад компенсирующего вида № 145", ул. Ташкентская, д. 83б</t>
  </si>
  <si>
    <t>Ул. Лежневская, д. 164б</t>
  </si>
  <si>
    <t>Ул. Маяковского, д. 21а</t>
  </si>
  <si>
    <t>Ул. Велижская, д. 58а</t>
  </si>
  <si>
    <t>Ул. Ташкентская, д. 86а</t>
  </si>
  <si>
    <t>Ул. Велижская, дома 58, 58а</t>
  </si>
  <si>
    <t>Пер. Силикатный, дома 53а, 57, пер. Торфяной, д. 21</t>
  </si>
  <si>
    <t>МБДОУ "Детский сад комбинированного вида № 194", проезд Шахтинский, д. 81</t>
  </si>
  <si>
    <t>МДОУ ДОД ДДЮТ № 1, ул. Благова, д. 40а</t>
  </si>
  <si>
    <t>Ул. Красных Зорь, д. 6а</t>
  </si>
  <si>
    <t>МБДОУ "Детский сад № 24", ул. Суздальская, д. 2а</t>
  </si>
  <si>
    <t>Ул. Красных Зорь, д. 38а</t>
  </si>
  <si>
    <t>МБДОУ "Детский сад № 38",  23-я Линия, д. 11а</t>
  </si>
  <si>
    <t>МАДОУ "Детский сад общеразвивающего вида № 83", ул. Генкиной, д. 37</t>
  </si>
  <si>
    <t>МБОУ общеобразовательный лицей № 22, ул. Академика Мальцева, д. 36</t>
  </si>
  <si>
    <t>Пр. Строителей, д. 74</t>
  </si>
  <si>
    <t>Приложение</t>
  </si>
  <si>
    <t>к решению Ивановской</t>
  </si>
  <si>
    <t>Ул. Багаева, д. 11</t>
  </si>
  <si>
    <t>Дооборудование  детской площадки (пружинка, карусель, горка)</t>
  </si>
  <si>
    <t>Пер. Силикатный, д. 44</t>
  </si>
  <si>
    <t>Дооборудование  детской площадки игровыми элементами</t>
  </si>
  <si>
    <t>общегородской</t>
  </si>
  <si>
    <t>обще-городской</t>
  </si>
  <si>
    <t>МКУ "Молодёжный центр",  клуб по месту жительства "Перспектива", пр. Ленина, д. 102</t>
  </si>
  <si>
    <t>Ремонт туалета и душевой комнаты</t>
  </si>
  <si>
    <t xml:space="preserve">РИГД от 26.12.2013 № 669 </t>
  </si>
  <si>
    <t>РИГД от 26.12.2013 № 669 введена</t>
  </si>
  <si>
    <t>Установка ограждения по торцу дома со стороны улицы 1-ой Сибирской</t>
  </si>
  <si>
    <t>Пр. Ленина, д. 112а</t>
  </si>
  <si>
    <t>Ремонтные работы для выполнения учреждением предписаний Роспотребнадзора</t>
  </si>
  <si>
    <t>Ремонт подъезда № 4 с частичной заменой оконных блоков</t>
  </si>
  <si>
    <t xml:space="preserve">Ремонт подъезда № 2 с частичной заменой оконных блоков </t>
  </si>
  <si>
    <t>Ремонт подъезда № 3 с частичной заменой оконных блоков</t>
  </si>
  <si>
    <t xml:space="preserve">Ремонт подъезда № 3 с частичной заменой оконных блоков </t>
  </si>
  <si>
    <t>Дооборудование  детской площадки камазом-самосвалом</t>
  </si>
  <si>
    <t>Памятник В.И. Ленину,  расположенный на пл. Ленина</t>
  </si>
  <si>
    <t>Разработка научно-проектной документации по сохранению памятника истории и культуры  В.И. Ленину</t>
  </si>
  <si>
    <t>В течение года</t>
  </si>
  <si>
    <t>Частичная замена оконных рам в подъезде № 8</t>
  </si>
  <si>
    <t xml:space="preserve">РИГД от 26.02.2013 № 690 </t>
  </si>
  <si>
    <t xml:space="preserve">РИГД от 26.02.2013 № 690 введена </t>
  </si>
  <si>
    <t xml:space="preserve">РИГД от 26.02.2014 № 690 </t>
  </si>
  <si>
    <t>Исполнение по кассовым расходам</t>
  </si>
  <si>
    <t>Процент исполнения по кассовым расходам</t>
  </si>
  <si>
    <t>Фактическое исполнение работ</t>
  </si>
  <si>
    <t>Исполнено</t>
  </si>
  <si>
    <t>Идет подготовка проектно-сметной документации</t>
  </si>
  <si>
    <t>Ул. Ташкентская, д.16</t>
  </si>
  <si>
    <t>Дооборудование  детского городка</t>
  </si>
  <si>
    <t>Смета на проверке в МКУ "ПДС и ТК"</t>
  </si>
  <si>
    <t>Смета проверена МКУ "ПДС и ТК"</t>
  </si>
  <si>
    <t>Специалистами управления жилищно-коммунального хозяйства Администрации города Иванова и городского комитета по управлению имуществом проводятся рейды, направленные на обследование ранее установленного игрового оборудования в целях выполнения ремонта</t>
  </si>
  <si>
    <t>Планируется исполнить в 2 квартале</t>
  </si>
  <si>
    <t>Планируется исполнить в 3 квартале</t>
  </si>
  <si>
    <t>Планируется исполнить в 4 квартале</t>
  </si>
  <si>
    <t>Планируется внести изменение в наказ</t>
  </si>
  <si>
    <t xml:space="preserve">Приложение к </t>
  </si>
  <si>
    <t>решению Ивановской</t>
  </si>
  <si>
    <t xml:space="preserve">от                       №
</t>
  </si>
  <si>
    <t>0,00%</t>
  </si>
  <si>
    <t>0,00000</t>
  </si>
  <si>
    <t>Об исполнении сводного плана мероприятий по выполнению наказов избирателей по состоянию на 1 июля 2014 года</t>
  </si>
  <si>
    <t>Об исполнении сводного плана мероприятий по выполнению наказов избирателей 2013 года, переходящих для исполнения на 2014 год, по состоянию на 1 июля 2014 года</t>
  </si>
  <si>
    <t xml:space="preserve">Частичный ремонт отмостки </t>
  </si>
  <si>
    <t>Приобретение музыкальных инструментов и мебели</t>
  </si>
  <si>
    <t>Обрезка деревьев</t>
  </si>
  <si>
    <t>Ремонт подъезда № 1</t>
  </si>
  <si>
    <t>Частичный ремонт внутридомовой системы канализации</t>
  </si>
  <si>
    <t>МБДОУ "Детский сад № 178", Микрорайон 30, д.36</t>
  </si>
  <si>
    <t>Ул. Демьяна Бедного, д. 126</t>
  </si>
  <si>
    <t>Пр. Строителей, д. 70</t>
  </si>
  <si>
    <t>Установка спортивных элементов</t>
  </si>
  <si>
    <t>Ул. Шубиных, д.6</t>
  </si>
  <si>
    <t>Изготовление и монтаж забора</t>
  </si>
  <si>
    <t>Поставка  кондиционеров с монтажем</t>
  </si>
  <si>
    <t>Замена почтовых ящиков,остекление  окон подъезда с частичной заменой  оконных блоков</t>
  </si>
  <si>
    <t>Замена оконных блоков и почтовых ящиков в подъезде № 3</t>
  </si>
  <si>
    <t>Замена оконных блоков и почтовых ящиков в подъездах</t>
  </si>
  <si>
    <t>МБДОУ ДОД ДЮЦ № 1, ул. Благова, д. 40а</t>
  </si>
  <si>
    <t xml:space="preserve">Приобретение школьной мебели </t>
  </si>
  <si>
    <t>Заключение договора с ООО "Город детства"</t>
  </si>
  <si>
    <t>Подготовка документации для проведения торгов</t>
  </si>
  <si>
    <t>Заключение муниципального контракта 30.06.2014</t>
  </si>
  <si>
    <t>Проведен электронный аукцион.Работы будут выполнены в августе 2014 г.</t>
  </si>
  <si>
    <t>Направлено письмо депутату по изменению наказа</t>
  </si>
  <si>
    <t>Идет подготовка  документов на аукцион</t>
  </si>
  <si>
    <t>Подготовка сметы в ПДСиТК</t>
  </si>
  <si>
    <t>Музыкальные инструменты заказаны на фабрике музыкальных инструментов.Оплата будет произведена после доставки в августе 2014 года</t>
  </si>
  <si>
    <t>Работы выполнены.Направлено письмо депутату по использованию оставшихся средств на дополнительные работы</t>
  </si>
  <si>
    <t>На оставшуюся сумму работы ведутся</t>
  </si>
  <si>
    <t>Проведен  аукцион.Работы ведутся</t>
  </si>
  <si>
    <t>Работы выполнены.Документы на проверке</t>
  </si>
  <si>
    <t>Работы ведутся</t>
  </si>
  <si>
    <t>Работы выполнены, документы по оплате на оформлении</t>
  </si>
  <si>
    <t>Муниципальный контракт заключен,срок выполнения работ до 02.08.2014</t>
  </si>
  <si>
    <t>Аукцион не состоялся по причине отсутствия заявок, повторный аукцион 15.07.2014</t>
  </si>
  <si>
    <t>Аукцион не состоялся по причине отсутствия заявок, повторный аукцион 14.07.2014</t>
  </si>
  <si>
    <t>Включен в план -график размещения муниципального заказа на июль</t>
  </si>
  <si>
    <t>Оставшееся оборудование планируется закупить в 3 квартале</t>
  </si>
  <si>
    <t>Муниципальный контракт заключен, работы ведутся</t>
  </si>
  <si>
    <t>Работы выполнены</t>
  </si>
  <si>
    <t>Муниципальный контракт заключен, срок выполнения работ до 02.08.2014</t>
  </si>
  <si>
    <t>Письмо депутата С.А. Баранова об уменьшении стоимости работ, предложение вынесено на рассмотрение Ивановской городской Думы 02.07.2014.Смета составлена, направлена на проверку в МКУ ПДСиТК</t>
  </si>
  <si>
    <t>Письмо депутата С.А. Баранова от 05.06.2014 № 01-22-37 об исключении объекта из перечня наказов</t>
  </si>
  <si>
    <t>Остальная мебель и оборудование будет приобретено в 3 квартале</t>
  </si>
  <si>
    <t>Проведен запрос котировок цен,работы ведутся</t>
  </si>
  <si>
    <t>Работы выполнены, документы  на проверке</t>
  </si>
  <si>
    <t>Работы выполнены, документы на проверке</t>
  </si>
  <si>
    <t>Остальная мебель  будет приобретена в 3 квартале</t>
  </si>
  <si>
    <t>Оставшуюся мебель планируется закупить в 3 квартале</t>
  </si>
  <si>
    <t>Проведен запрос котировок цен,поставка в июле</t>
  </si>
  <si>
    <t>Работы выполнены, оплата в июле</t>
  </si>
  <si>
    <t>Средства утверждены на 3 квартал 2014 года</t>
  </si>
  <si>
    <t>Проведен запрос котировок цен, работы ведутся</t>
  </si>
  <si>
    <t>Работы выполнены, оплата в 3 квартале</t>
  </si>
  <si>
    <t xml:space="preserve"> Запросы котировок цен (2 раза) не состоялись.Работы планируется выполнить в летний период.</t>
  </si>
  <si>
    <t>Проводится запрос котировок цен</t>
  </si>
  <si>
    <t>Проводится аукцион</t>
  </si>
  <si>
    <t>2-й Высоковольтный пер.</t>
  </si>
  <si>
    <t>Игровой комплекс установлен, оплата будет произведена в июле    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</si>
</sst>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_ ;[Red]\-#,##0.0\ "/>
    <numFmt numFmtId="167" formatCode="0.0"/>
    <numFmt numFmtId="168" formatCode="0.00000"/>
    <numFmt numFmtId="169" formatCode="#,##0.00000_ ;[Red]\-#,##0.00000\ 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rebuchet MS"/>
      <family val="2"/>
      <charset val="204"/>
    </font>
    <font>
      <sz val="10"/>
      <color indexed="9"/>
      <name val="Trebuchet MS"/>
      <family val="2"/>
      <charset val="204"/>
    </font>
    <font>
      <b/>
      <sz val="10"/>
      <name val="Trebuchet MS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  <font>
      <b/>
      <sz val="11"/>
      <name val="Trebuchet MS"/>
      <family val="2"/>
      <charset val="204"/>
    </font>
    <font>
      <b/>
      <sz val="16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Book Antiqua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3"/>
      <name val="Arial Cyr"/>
      <charset val="204"/>
    </font>
    <font>
      <sz val="10"/>
      <color theme="3"/>
      <name val="Arial"/>
      <family val="2"/>
      <charset val="204"/>
    </font>
    <font>
      <strike/>
      <sz val="9"/>
      <color indexed="81"/>
      <name val="Tahoma"/>
      <family val="2"/>
      <charset val="204"/>
    </font>
    <font>
      <sz val="10"/>
      <color rgb="FF7030A0"/>
      <name val="Arial Cyr"/>
      <charset val="204"/>
    </font>
    <font>
      <sz val="10"/>
      <color rgb="FFFF0000"/>
      <name val="Arial Cyr"/>
      <charset val="204"/>
    </font>
    <font>
      <b/>
      <sz val="11"/>
      <color theme="0"/>
      <name val="Times New Roman"/>
      <family val="1"/>
      <charset val="204"/>
    </font>
    <font>
      <sz val="10"/>
      <color theme="0"/>
      <name val="Trebuchet MS"/>
      <family val="2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</borders>
  <cellStyleXfs count="17">
    <xf numFmtId="0" fontId="0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49" fontId="7" fillId="0" borderId="0" xfId="0" applyNumberFormat="1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49" fontId="8" fillId="0" borderId="0" xfId="0" applyNumberFormat="1" applyFont="1" applyFill="1" applyAlignment="1">
      <alignment horizontal="left" vertical="top" wrapText="1" indent="1"/>
    </xf>
    <xf numFmtId="49" fontId="7" fillId="0" borderId="0" xfId="0" applyNumberFormat="1" applyFont="1" applyFill="1" applyAlignment="1">
      <alignment horizontal="left" vertical="top" wrapText="1" indent="1"/>
    </xf>
    <xf numFmtId="164" fontId="7" fillId="0" borderId="0" xfId="3" applyNumberFormat="1" applyFont="1" applyFill="1" applyAlignment="1">
      <alignment vertical="top" wrapText="1"/>
    </xf>
    <xf numFmtId="0" fontId="11" fillId="0" borderId="0" xfId="0" applyFont="1"/>
    <xf numFmtId="49" fontId="10" fillId="0" borderId="0" xfId="0" applyNumberFormat="1" applyFont="1" applyFill="1" applyBorder="1" applyAlignment="1">
      <alignment horizontal="left" vertical="top" wrapText="1" indent="1"/>
    </xf>
    <xf numFmtId="164" fontId="10" fillId="0" borderId="0" xfId="3" applyNumberFormat="1" applyFont="1" applyFill="1" applyBorder="1" applyAlignment="1">
      <alignment horizontal="right" vertical="top" wrapText="1" indent="1"/>
    </xf>
    <xf numFmtId="0" fontId="0" fillId="0" borderId="0" xfId="0" applyFill="1"/>
    <xf numFmtId="164" fontId="7" fillId="0" borderId="0" xfId="3" applyNumberFormat="1" applyFont="1" applyFill="1" applyBorder="1" applyAlignment="1">
      <alignment horizontal="right" vertical="top" wrapText="1" indent="1"/>
    </xf>
    <xf numFmtId="165" fontId="9" fillId="0" borderId="0" xfId="4" applyNumberFormat="1" applyFont="1" applyFill="1" applyBorder="1" applyAlignment="1" applyProtection="1">
      <alignment wrapText="1"/>
    </xf>
    <xf numFmtId="0" fontId="0" fillId="0" borderId="0" xfId="0" applyBorder="1"/>
    <xf numFmtId="49" fontId="7" fillId="0" borderId="0" xfId="0" applyNumberFormat="1" applyFont="1" applyFill="1" applyBorder="1" applyAlignment="1">
      <alignment horizontal="left" vertical="top" wrapText="1" indent="1"/>
    </xf>
    <xf numFmtId="49" fontId="9" fillId="0" borderId="0" xfId="2" applyNumberFormat="1" applyFont="1" applyFill="1" applyBorder="1" applyAlignment="1">
      <alignment horizontal="center" vertical="top" wrapText="1"/>
    </xf>
    <xf numFmtId="49" fontId="13" fillId="0" borderId="0" xfId="1" applyNumberFormat="1" applyFont="1" applyFill="1" applyBorder="1" applyAlignment="1">
      <alignment horizontal="left" vertical="top" wrapText="1" indent="1"/>
    </xf>
    <xf numFmtId="164" fontId="13" fillId="0" borderId="0" xfId="3" applyNumberFormat="1" applyFont="1" applyFill="1" applyBorder="1" applyAlignment="1">
      <alignment vertical="top" wrapText="1"/>
    </xf>
    <xf numFmtId="164" fontId="14" fillId="0" borderId="0" xfId="3" applyNumberFormat="1" applyFont="1" applyFill="1" applyBorder="1" applyAlignment="1">
      <alignment vertical="top" wrapText="1"/>
    </xf>
    <xf numFmtId="0" fontId="0" fillId="0" borderId="1" xfId="0" applyBorder="1"/>
    <xf numFmtId="0" fontId="0" fillId="5" borderId="1" xfId="0" applyFill="1" applyBorder="1"/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center"/>
    </xf>
    <xf numFmtId="49" fontId="21" fillId="0" borderId="0" xfId="0" applyNumberFormat="1" applyFont="1" applyFill="1" applyAlignment="1">
      <alignment horizontal="right" vertical="top" wrapText="1"/>
    </xf>
    <xf numFmtId="1" fontId="22" fillId="2" borderId="1" xfId="0" applyNumberFormat="1" applyFont="1" applyFill="1" applyBorder="1" applyAlignment="1">
      <alignment horizontal="center" vertical="top" wrapText="1"/>
    </xf>
    <xf numFmtId="49" fontId="22" fillId="6" borderId="1" xfId="0" applyNumberFormat="1" applyFont="1" applyFill="1" applyBorder="1" applyAlignment="1">
      <alignment horizontal="left" vertical="top" wrapText="1" indent="1"/>
    </xf>
    <xf numFmtId="49" fontId="22" fillId="2" borderId="1" xfId="0" applyNumberFormat="1" applyFont="1" applyFill="1" applyBorder="1" applyAlignment="1">
      <alignment horizontal="left" vertical="top" wrapText="1" indent="1"/>
    </xf>
    <xf numFmtId="166" fontId="22" fillId="6" borderId="1" xfId="10" applyNumberFormat="1" applyFont="1" applyFill="1" applyBorder="1" applyAlignment="1">
      <alignment horizontal="right" vertical="top"/>
    </xf>
    <xf numFmtId="49" fontId="22" fillId="2" borderId="1" xfId="0" applyNumberFormat="1" applyFont="1" applyFill="1" applyBorder="1" applyAlignment="1">
      <alignment horizontal="left" wrapText="1" indent="1"/>
    </xf>
    <xf numFmtId="49" fontId="23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top" wrapText="1"/>
    </xf>
    <xf numFmtId="1" fontId="24" fillId="0" borderId="1" xfId="0" applyNumberFormat="1" applyFont="1" applyFill="1" applyBorder="1" applyAlignment="1">
      <alignment horizontal="center" vertical="top" wrapText="1"/>
    </xf>
    <xf numFmtId="1" fontId="23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left" indent="1"/>
    </xf>
    <xf numFmtId="49" fontId="23" fillId="0" borderId="1" xfId="0" applyNumberFormat="1" applyFont="1" applyFill="1" applyBorder="1" applyAlignment="1">
      <alignment horizontal="left" vertical="top" wrapText="1" indent="1"/>
    </xf>
    <xf numFmtId="49" fontId="23" fillId="4" borderId="1" xfId="0" applyNumberFormat="1" applyFont="1" applyFill="1" applyBorder="1" applyAlignment="1">
      <alignment horizontal="left" vertical="top" wrapText="1" indent="1"/>
    </xf>
    <xf numFmtId="49" fontId="23" fillId="0" borderId="1" xfId="2" applyNumberFormat="1" applyFont="1" applyFill="1" applyBorder="1" applyAlignment="1">
      <alignment horizontal="left" vertical="top" wrapText="1" indent="1"/>
    </xf>
    <xf numFmtId="166" fontId="23" fillId="0" borderId="1" xfId="10" applyNumberFormat="1" applyFont="1" applyFill="1" applyBorder="1" applyAlignment="1">
      <alignment horizontal="right" vertical="top"/>
    </xf>
    <xf numFmtId="49" fontId="23" fillId="0" borderId="1" xfId="0" applyNumberFormat="1" applyFont="1" applyFill="1" applyBorder="1" applyAlignment="1">
      <alignment horizontal="center" vertical="top" wrapText="1"/>
    </xf>
    <xf numFmtId="1" fontId="23" fillId="4" borderId="1" xfId="0" applyNumberFormat="1" applyFont="1" applyFill="1" applyBorder="1" applyAlignment="1">
      <alignment horizontal="center" vertical="top" wrapText="1"/>
    </xf>
    <xf numFmtId="49" fontId="24" fillId="0" borderId="1" xfId="0" applyNumberFormat="1" applyFont="1" applyFill="1" applyBorder="1" applyAlignment="1">
      <alignment horizontal="left" vertical="top" wrapText="1" indent="1"/>
    </xf>
    <xf numFmtId="49" fontId="23" fillId="0" borderId="1" xfId="2" applyNumberFormat="1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top" wrapText="1"/>
    </xf>
    <xf numFmtId="49" fontId="23" fillId="5" borderId="1" xfId="0" applyNumberFormat="1" applyFont="1" applyFill="1" applyBorder="1" applyAlignment="1">
      <alignment horizontal="center" vertical="top" wrapText="1"/>
    </xf>
    <xf numFmtId="49" fontId="23" fillId="7" borderId="1" xfId="0" applyNumberFormat="1" applyFont="1" applyFill="1" applyBorder="1" applyAlignment="1">
      <alignment horizontal="left" vertical="top" wrapText="1" indent="1"/>
    </xf>
    <xf numFmtId="49" fontId="22" fillId="3" borderId="1" xfId="0" applyNumberFormat="1" applyFont="1" applyFill="1" applyBorder="1" applyAlignment="1">
      <alignment horizontal="center" vertical="top" wrapText="1"/>
    </xf>
    <xf numFmtId="49" fontId="23" fillId="7" borderId="1" xfId="2" applyNumberFormat="1" applyFont="1" applyFill="1" applyBorder="1" applyAlignment="1">
      <alignment horizontal="left" vertical="top" wrapText="1" indent="1"/>
    </xf>
    <xf numFmtId="166" fontId="22" fillId="3" borderId="1" xfId="3" applyNumberFormat="1" applyFont="1" applyFill="1" applyBorder="1" applyAlignment="1" applyProtection="1">
      <alignment horizontal="right" vertical="top" wrapText="1"/>
      <protection locked="0"/>
    </xf>
    <xf numFmtId="49" fontId="23" fillId="7" borderId="1" xfId="0" applyNumberFormat="1" applyFont="1" applyFill="1" applyBorder="1" applyAlignment="1">
      <alignment horizontal="center" vertical="top" wrapText="1"/>
    </xf>
    <xf numFmtId="167" fontId="27" fillId="0" borderId="1" xfId="0" applyNumberFormat="1" applyFont="1" applyBorder="1" applyAlignment="1">
      <alignment horizontal="right" vertical="top"/>
    </xf>
    <xf numFmtId="0" fontId="27" fillId="0" borderId="1" xfId="0" applyFont="1" applyBorder="1" applyAlignment="1">
      <alignment horizontal="center" vertical="top"/>
    </xf>
    <xf numFmtId="0" fontId="28" fillId="0" borderId="1" xfId="0" applyFont="1" applyBorder="1"/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4" xfId="0" applyBorder="1"/>
    <xf numFmtId="49" fontId="22" fillId="0" borderId="1" xfId="0" applyNumberFormat="1" applyFont="1" applyFill="1" applyBorder="1" applyAlignment="1">
      <alignment horizontal="left" vertical="top" wrapText="1" indent="1"/>
    </xf>
    <xf numFmtId="165" fontId="23" fillId="0" borderId="2" xfId="3" applyNumberFormat="1" applyFont="1" applyFill="1" applyBorder="1" applyAlignment="1" applyProtection="1">
      <alignment vertical="top" wrapText="1"/>
    </xf>
    <xf numFmtId="164" fontId="22" fillId="4" borderId="1" xfId="3" applyNumberFormat="1" applyFont="1" applyFill="1" applyBorder="1" applyAlignment="1">
      <alignment vertical="top" wrapText="1"/>
    </xf>
    <xf numFmtId="164" fontId="22" fillId="0" borderId="1" xfId="3" applyNumberFormat="1" applyFont="1" applyFill="1" applyBorder="1" applyAlignment="1">
      <alignment vertical="top" wrapText="1"/>
    </xf>
    <xf numFmtId="0" fontId="29" fillId="0" borderId="0" xfId="0" applyFont="1" applyAlignment="1"/>
    <xf numFmtId="0" fontId="30" fillId="0" borderId="14" xfId="0" applyFont="1" applyBorder="1"/>
    <xf numFmtId="0" fontId="30" fillId="0" borderId="0" xfId="0" applyFont="1"/>
    <xf numFmtId="0" fontId="30" fillId="0" borderId="0" xfId="0" applyFont="1" applyFill="1"/>
    <xf numFmtId="49" fontId="32" fillId="0" borderId="0" xfId="1" applyNumberFormat="1" applyFont="1" applyFill="1" applyBorder="1" applyAlignment="1">
      <alignment horizontal="left" vertical="top" wrapText="1"/>
    </xf>
    <xf numFmtId="0" fontId="31" fillId="0" borderId="1" xfId="0" applyFont="1" applyBorder="1"/>
    <xf numFmtId="1" fontId="25" fillId="0" borderId="1" xfId="0" applyNumberFormat="1" applyFont="1" applyFill="1" applyBorder="1" applyAlignment="1">
      <alignment horizontal="center" vertical="top" wrapText="1"/>
    </xf>
    <xf numFmtId="49" fontId="32" fillId="0" borderId="0" xfId="1" applyNumberFormat="1" applyFont="1" applyFill="1" applyBorder="1" applyAlignment="1">
      <alignment horizontal="left" wrapText="1"/>
    </xf>
    <xf numFmtId="0" fontId="34" fillId="0" borderId="1" xfId="0" applyFont="1" applyBorder="1"/>
    <xf numFmtId="0" fontId="35" fillId="0" borderId="1" xfId="0" applyFont="1" applyBorder="1"/>
    <xf numFmtId="1" fontId="36" fillId="0" borderId="1" xfId="0" applyNumberFormat="1" applyFont="1" applyFill="1" applyBorder="1" applyAlignment="1">
      <alignment horizontal="center" vertical="top" wrapText="1"/>
    </xf>
    <xf numFmtId="1" fontId="22" fillId="2" borderId="3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37" fillId="5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49" fontId="23" fillId="0" borderId="0" xfId="1" applyNumberFormat="1" applyFont="1" applyFill="1" applyAlignment="1">
      <alignment horizontal="left" vertical="top" wrapText="1"/>
    </xf>
    <xf numFmtId="0" fontId="34" fillId="0" borderId="0" xfId="0" applyFont="1"/>
    <xf numFmtId="49" fontId="23" fillId="0" borderId="0" xfId="1" applyNumberFormat="1" applyFont="1" applyFill="1" applyAlignment="1">
      <alignment horizontal="left" vertical="top" wrapText="1"/>
    </xf>
    <xf numFmtId="49" fontId="23" fillId="0" borderId="3" xfId="0" applyNumberFormat="1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top" wrapText="1"/>
    </xf>
    <xf numFmtId="49" fontId="23" fillId="0" borderId="3" xfId="2" applyNumberFormat="1" applyFont="1" applyFill="1" applyBorder="1" applyAlignment="1">
      <alignment horizontal="center" vertical="top" wrapText="1"/>
    </xf>
    <xf numFmtId="49" fontId="21" fillId="0" borderId="0" xfId="0" applyNumberFormat="1" applyFont="1" applyFill="1" applyBorder="1" applyAlignment="1">
      <alignment horizontal="right" vertical="top" wrapText="1"/>
    </xf>
    <xf numFmtId="49" fontId="22" fillId="2" borderId="8" xfId="0" applyNumberFormat="1" applyFont="1" applyFill="1" applyBorder="1" applyAlignment="1">
      <alignment horizontal="center" vertical="top" wrapText="1"/>
    </xf>
    <xf numFmtId="49" fontId="22" fillId="2" borderId="11" xfId="0" applyNumberFormat="1" applyFont="1" applyFill="1" applyBorder="1" applyAlignment="1">
      <alignment horizontal="center" vertical="top" wrapText="1"/>
    </xf>
    <xf numFmtId="49" fontId="22" fillId="2" borderId="12" xfId="0" applyNumberFormat="1" applyFont="1" applyFill="1" applyBorder="1" applyAlignment="1">
      <alignment horizontal="center" vertical="top" wrapText="1"/>
    </xf>
    <xf numFmtId="49" fontId="23" fillId="0" borderId="9" xfId="2" applyNumberFormat="1" applyFont="1" applyFill="1" applyBorder="1" applyAlignment="1">
      <alignment horizontal="center" vertical="top" wrapText="1"/>
    </xf>
    <xf numFmtId="168" fontId="23" fillId="0" borderId="3" xfId="2" applyNumberFormat="1" applyFont="1" applyFill="1" applyBorder="1" applyAlignment="1">
      <alignment horizontal="center" vertical="top" wrapText="1"/>
    </xf>
    <xf numFmtId="169" fontId="22" fillId="3" borderId="1" xfId="3" applyNumberFormat="1" applyFont="1" applyFill="1" applyBorder="1" applyAlignment="1" applyProtection="1">
      <alignment horizontal="right" vertical="top" wrapText="1"/>
      <protection locked="0"/>
    </xf>
    <xf numFmtId="168" fontId="22" fillId="2" borderId="1" xfId="0" applyNumberFormat="1" applyFont="1" applyFill="1" applyBorder="1" applyAlignment="1">
      <alignment horizontal="right" vertical="top" wrapText="1"/>
    </xf>
    <xf numFmtId="168" fontId="23" fillId="0" borderId="1" xfId="0" applyNumberFormat="1" applyFont="1" applyFill="1" applyBorder="1" applyAlignment="1">
      <alignment horizontal="right" vertical="top" wrapText="1"/>
    </xf>
    <xf numFmtId="168" fontId="23" fillId="0" borderId="1" xfId="2" applyNumberFormat="1" applyFont="1" applyFill="1" applyBorder="1" applyAlignment="1">
      <alignment horizontal="right" vertical="top" wrapText="1"/>
    </xf>
    <xf numFmtId="168" fontId="23" fillId="5" borderId="1" xfId="0" applyNumberFormat="1" applyFont="1" applyFill="1" applyBorder="1" applyAlignment="1">
      <alignment horizontal="right" vertical="top" wrapText="1"/>
    </xf>
    <xf numFmtId="168" fontId="23" fillId="4" borderId="1" xfId="0" applyNumberFormat="1" applyFont="1" applyFill="1" applyBorder="1" applyAlignment="1">
      <alignment horizontal="right" vertical="top" wrapText="1"/>
    </xf>
    <xf numFmtId="10" fontId="22" fillId="2" borderId="1" xfId="0" applyNumberFormat="1" applyFont="1" applyFill="1" applyBorder="1" applyAlignment="1">
      <alignment horizontal="right" vertical="top" wrapText="1"/>
    </xf>
    <xf numFmtId="10" fontId="23" fillId="5" borderId="1" xfId="0" applyNumberFormat="1" applyFont="1" applyFill="1" applyBorder="1" applyAlignment="1">
      <alignment horizontal="right" vertical="top" wrapText="1"/>
    </xf>
    <xf numFmtId="10" fontId="23" fillId="0" borderId="1" xfId="2" applyNumberFormat="1" applyFont="1" applyFill="1" applyBorder="1" applyAlignment="1">
      <alignment horizontal="right" vertical="top" wrapText="1"/>
    </xf>
    <xf numFmtId="10" fontId="23" fillId="4" borderId="1" xfId="0" applyNumberFormat="1" applyFont="1" applyFill="1" applyBorder="1" applyAlignment="1">
      <alignment horizontal="right" vertical="top" wrapText="1"/>
    </xf>
    <xf numFmtId="10" fontId="23" fillId="0" borderId="1" xfId="0" applyNumberFormat="1" applyFont="1" applyFill="1" applyBorder="1" applyAlignment="1">
      <alignment horizontal="right" vertical="top" wrapText="1"/>
    </xf>
    <xf numFmtId="10" fontId="22" fillId="6" borderId="1" xfId="0" applyNumberFormat="1" applyFont="1" applyFill="1" applyBorder="1" applyAlignment="1">
      <alignment horizontal="right" vertical="top" wrapText="1"/>
    </xf>
    <xf numFmtId="10" fontId="22" fillId="7" borderId="1" xfId="0" applyNumberFormat="1" applyFont="1" applyFill="1" applyBorder="1" applyAlignment="1">
      <alignment horizontal="right" vertical="top" wrapText="1"/>
    </xf>
    <xf numFmtId="10" fontId="23" fillId="0" borderId="1" xfId="2" applyNumberFormat="1" applyFont="1" applyFill="1" applyBorder="1" applyAlignment="1">
      <alignment horizontal="center" vertical="top" wrapText="1"/>
    </xf>
    <xf numFmtId="1" fontId="36" fillId="5" borderId="1" xfId="0" applyNumberFormat="1" applyFont="1" applyFill="1" applyBorder="1" applyAlignment="1">
      <alignment horizontal="center" vertical="top" wrapText="1"/>
    </xf>
    <xf numFmtId="1" fontId="23" fillId="5" borderId="1" xfId="0" applyNumberFormat="1" applyFont="1" applyFill="1" applyBorder="1" applyAlignment="1">
      <alignment horizontal="center" vertical="top" wrapText="1"/>
    </xf>
    <xf numFmtId="49" fontId="24" fillId="5" borderId="1" xfId="0" applyNumberFormat="1" applyFont="1" applyFill="1" applyBorder="1" applyAlignment="1">
      <alignment horizontal="left" vertical="top" wrapText="1" indent="1"/>
    </xf>
    <xf numFmtId="49" fontId="23" fillId="5" borderId="1" xfId="0" applyNumberFormat="1" applyFont="1" applyFill="1" applyBorder="1" applyAlignment="1">
      <alignment horizontal="left" vertical="top" wrapText="1" indent="1"/>
    </xf>
    <xf numFmtId="49" fontId="23" fillId="5" borderId="1" xfId="2" applyNumberFormat="1" applyFont="1" applyFill="1" applyBorder="1" applyAlignment="1">
      <alignment horizontal="left" vertical="top" wrapText="1" indent="1"/>
    </xf>
    <xf numFmtId="166" fontId="23" fillId="5" borderId="1" xfId="10" applyNumberFormat="1" applyFont="1" applyFill="1" applyBorder="1" applyAlignment="1">
      <alignment horizontal="right" vertical="top"/>
    </xf>
    <xf numFmtId="49" fontId="23" fillId="5" borderId="1" xfId="2" applyNumberFormat="1" applyFont="1" applyFill="1" applyBorder="1" applyAlignment="1">
      <alignment horizontal="center" vertical="top" wrapText="1"/>
    </xf>
    <xf numFmtId="168" fontId="23" fillId="5" borderId="1" xfId="2" applyNumberFormat="1" applyFont="1" applyFill="1" applyBorder="1" applyAlignment="1">
      <alignment horizontal="right" vertical="top" wrapText="1"/>
    </xf>
    <xf numFmtId="49" fontId="38" fillId="4" borderId="1" xfId="0" applyNumberFormat="1" applyFont="1" applyFill="1" applyBorder="1" applyAlignment="1">
      <alignment horizontal="left" vertical="top" wrapText="1" indent="1"/>
    </xf>
    <xf numFmtId="49" fontId="23" fillId="0" borderId="5" xfId="2" applyNumberFormat="1" applyFont="1" applyFill="1" applyBorder="1" applyAlignment="1">
      <alignment horizontal="center" vertical="top" wrapText="1"/>
    </xf>
    <xf numFmtId="10" fontId="22" fillId="5" borderId="1" xfId="0" applyNumberFormat="1" applyFont="1" applyFill="1" applyBorder="1" applyAlignment="1">
      <alignment horizontal="right" vertical="top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top" wrapText="1"/>
    </xf>
    <xf numFmtId="49" fontId="22" fillId="0" borderId="9" xfId="0" applyNumberFormat="1" applyFont="1" applyFill="1" applyBorder="1" applyAlignment="1">
      <alignment horizontal="center" vertical="top" wrapText="1"/>
    </xf>
    <xf numFmtId="49" fontId="22" fillId="0" borderId="3" xfId="0" applyNumberFormat="1" applyFont="1" applyFill="1" applyBorder="1" applyAlignment="1">
      <alignment horizontal="left" vertical="top" wrapText="1"/>
    </xf>
    <xf numFmtId="49" fontId="22" fillId="0" borderId="4" xfId="0" applyNumberFormat="1" applyFont="1" applyFill="1" applyBorder="1" applyAlignment="1">
      <alignment horizontal="left" vertical="top" wrapText="1"/>
    </xf>
    <xf numFmtId="49" fontId="15" fillId="0" borderId="0" xfId="1" applyNumberFormat="1" applyFont="1" applyFill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49" fontId="29" fillId="0" borderId="0" xfId="1" applyNumberFormat="1" applyFont="1" applyFill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1" xfId="0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49" fontId="23" fillId="0" borderId="5" xfId="2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1" fontId="26" fillId="7" borderId="3" xfId="0" applyNumberFormat="1" applyFont="1" applyFill="1" applyBorder="1" applyAlignment="1">
      <alignment horizontal="center" vertical="top" wrapText="1"/>
    </xf>
    <xf numFmtId="1" fontId="26" fillId="7" borderId="13" xfId="0" applyNumberFormat="1" applyFont="1" applyFill="1" applyBorder="1" applyAlignment="1">
      <alignment horizontal="center" vertical="top" wrapText="1"/>
    </xf>
    <xf numFmtId="1" fontId="26" fillId="7" borderId="9" xfId="0" applyNumberFormat="1" applyFont="1" applyFill="1" applyBorder="1" applyAlignment="1">
      <alignment horizontal="center" vertical="top" wrapText="1"/>
    </xf>
    <xf numFmtId="1" fontId="22" fillId="2" borderId="3" xfId="0" applyNumberFormat="1" applyFont="1" applyFill="1" applyBorder="1" applyAlignment="1">
      <alignment horizontal="left" vertical="top" wrapText="1"/>
    </xf>
    <xf numFmtId="1" fontId="22" fillId="2" borderId="13" xfId="0" applyNumberFormat="1" applyFont="1" applyFill="1" applyBorder="1" applyAlignment="1">
      <alignment horizontal="left" vertical="top" wrapText="1"/>
    </xf>
    <xf numFmtId="1" fontId="22" fillId="2" borderId="9" xfId="0" applyNumberFormat="1" applyFont="1" applyFill="1" applyBorder="1" applyAlignment="1">
      <alignment horizontal="left" vertical="top" wrapText="1"/>
    </xf>
    <xf numFmtId="49" fontId="23" fillId="0" borderId="0" xfId="1" applyNumberFormat="1" applyFont="1" applyFill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7">
    <cellStyle name="Excel Built-in Normal" xfId="5"/>
    <cellStyle name="Обычный" xfId="0" builtinId="0"/>
    <cellStyle name="Обычный 2 2" xfId="9"/>
    <cellStyle name="Обычный 2 3" xfId="12"/>
    <cellStyle name="Обычный_Лист1" xfId="1"/>
    <cellStyle name="Обычный_Лист1_1" xfId="2"/>
    <cellStyle name="Финансовый" xfId="3" builtinId="3"/>
    <cellStyle name="Финансовый 2" xfId="6"/>
    <cellStyle name="Финансовый 2 2" xfId="7"/>
    <cellStyle name="Финансовый 2 2 2" xfId="14"/>
    <cellStyle name="Финансовый 2 3" xfId="13"/>
    <cellStyle name="Финансовый 2 4" xfId="16"/>
    <cellStyle name="Финансовый 2 5" xfId="15"/>
    <cellStyle name="Финансовый 3 2" xfId="8"/>
    <cellStyle name="Финансовый 3 3" xfId="11"/>
    <cellStyle name="Финансовый 4" xfId="10"/>
    <cellStyle name="Финансовый_Лист1" xfId="4"/>
  </cellStyles>
  <dxfs count="0"/>
  <tableStyles count="0" defaultTableStyle="TableStyleMedium9" defaultPivotStyle="PivotStyleLight16"/>
  <colors>
    <mruColors>
      <color rgb="FFCCCCFF"/>
      <color rgb="FFFFFFCC"/>
      <color rgb="FFFFCC66"/>
      <color rgb="FF85CA6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X30"/>
  <sheetViews>
    <sheetView zoomScale="75" zoomScaleNormal="75" workbookViewId="0">
      <selection activeCell="B4" sqref="B4:B6"/>
    </sheetView>
  </sheetViews>
  <sheetFormatPr defaultRowHeight="12.75" x14ac:dyDescent="0.2"/>
  <cols>
    <col min="1" max="1" width="9" customWidth="1"/>
    <col min="2" max="2" width="26.7109375" customWidth="1"/>
    <col min="3" max="3" width="20.85546875" customWidth="1"/>
    <col min="4" max="4" width="18.28515625" customWidth="1"/>
    <col min="5" max="5" width="18.42578125" customWidth="1"/>
    <col min="6" max="6" width="16.7109375" hidden="1" customWidth="1"/>
    <col min="7" max="7" width="19.140625" customWidth="1"/>
    <col min="8" max="8" width="18.42578125" customWidth="1"/>
    <col min="9" max="9" width="0.42578125" customWidth="1"/>
    <col min="10" max="10" width="17.85546875" customWidth="1"/>
    <col min="11" max="11" width="16.28515625" customWidth="1"/>
  </cols>
  <sheetData>
    <row r="1" spans="1:24" ht="39" customHeight="1" x14ac:dyDescent="0.2">
      <c r="A1" s="118" t="s">
        <v>366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24" ht="15.75" hidden="1" x14ac:dyDescent="0.25">
      <c r="A2" s="121" t="s">
        <v>31</v>
      </c>
      <c r="B2" s="121"/>
      <c r="C2" s="121"/>
      <c r="D2" s="121"/>
      <c r="E2" s="121"/>
      <c r="F2" s="121"/>
      <c r="G2" s="121"/>
      <c r="H2" s="121"/>
      <c r="I2" s="121"/>
      <c r="J2" s="121"/>
      <c r="K2" s="60"/>
    </row>
    <row r="3" spans="1:24" ht="15.75" x14ac:dyDescent="0.2">
      <c r="A3" s="61"/>
      <c r="B3" s="61"/>
      <c r="C3" s="62"/>
      <c r="D3" s="62"/>
      <c r="E3" s="63"/>
      <c r="F3" s="63"/>
      <c r="G3" s="63"/>
      <c r="H3" s="63"/>
      <c r="I3" s="63"/>
      <c r="J3" s="62"/>
      <c r="K3" s="23" t="s">
        <v>310</v>
      </c>
    </row>
    <row r="4" spans="1:24" ht="17.25" customHeight="1" x14ac:dyDescent="0.2">
      <c r="A4" s="119" t="s">
        <v>14</v>
      </c>
      <c r="B4" s="124" t="s">
        <v>2</v>
      </c>
      <c r="C4" s="129" t="s">
        <v>365</v>
      </c>
      <c r="D4" s="130"/>
      <c r="E4" s="130"/>
      <c r="F4" s="130"/>
      <c r="G4" s="130"/>
      <c r="H4" s="130"/>
      <c r="I4" s="130"/>
      <c r="J4" s="131"/>
      <c r="K4" s="126" t="s">
        <v>364</v>
      </c>
    </row>
    <row r="5" spans="1:24" ht="12.75" customHeight="1" x14ac:dyDescent="0.2">
      <c r="A5" s="122"/>
      <c r="B5" s="124"/>
      <c r="C5" s="112" t="s">
        <v>304</v>
      </c>
      <c r="D5" s="112" t="s">
        <v>11</v>
      </c>
      <c r="E5" s="112" t="s">
        <v>10</v>
      </c>
      <c r="F5" s="112" t="s">
        <v>12</v>
      </c>
      <c r="G5" s="112" t="s">
        <v>9</v>
      </c>
      <c r="H5" s="112" t="s">
        <v>8</v>
      </c>
      <c r="I5" s="112" t="s">
        <v>12</v>
      </c>
      <c r="J5" s="119" t="s">
        <v>0</v>
      </c>
      <c r="K5" s="127"/>
    </row>
    <row r="6" spans="1:24" ht="64.5" customHeight="1" x14ac:dyDescent="0.2">
      <c r="A6" s="123"/>
      <c r="B6" s="125"/>
      <c r="C6" s="113"/>
      <c r="D6" s="113"/>
      <c r="E6" s="113"/>
      <c r="F6" s="113"/>
      <c r="G6" s="113"/>
      <c r="H6" s="113"/>
      <c r="I6" s="113"/>
      <c r="J6" s="120"/>
      <c r="K6" s="128"/>
    </row>
    <row r="7" spans="1:24" ht="15" x14ac:dyDescent="0.2">
      <c r="A7" s="39">
        <v>1</v>
      </c>
      <c r="B7" s="56" t="s">
        <v>213</v>
      </c>
      <c r="C7" s="57">
        <f>SUMIF('2014'!F10:F31,"Комитет по физической культуре и спорту",'2014'!G10:G31)</f>
        <v>0</v>
      </c>
      <c r="D7" s="57">
        <f>SUMIF('2014'!F10:F31,"Комитет по культуре",'2014'!G10:G31)</f>
        <v>0</v>
      </c>
      <c r="E7" s="57">
        <f>SUMIF('2014'!F10:F31,"Управление благоустройства",'2014'!G10:G31)</f>
        <v>0</v>
      </c>
      <c r="F7" s="57">
        <f>SUMIF('2014'!F10:F31,"Управление капитального строительства",'2014'!G10:G31)</f>
        <v>0</v>
      </c>
      <c r="G7" s="57">
        <f>SUMIF('2014'!F10:F31,"Управление жилищно-коммунального хозяйства",'2014'!G10:G31)</f>
        <v>1650</v>
      </c>
      <c r="H7" s="57">
        <f>SUMIF('2014'!F10:F31,"Управление образования",'2014'!G10:G31)</f>
        <v>1350</v>
      </c>
      <c r="I7" s="57">
        <f>SUMIF('2014'!F10:F31,"Управление капитального строительства",'2014'!G10:G31)</f>
        <v>0</v>
      </c>
      <c r="J7" s="57">
        <f>SUMIF('2014'!F10:F31,"Администрация города",'2014'!G10:G31)</f>
        <v>0</v>
      </c>
      <c r="K7" s="58">
        <f t="shared" ref="K7:K23" si="0">C7+D7+E7+G7+H7+J7+F7</f>
        <v>3000</v>
      </c>
    </row>
    <row r="8" spans="1:24" ht="15" x14ac:dyDescent="0.2">
      <c r="A8" s="39" t="s">
        <v>15</v>
      </c>
      <c r="B8" s="56" t="s">
        <v>17</v>
      </c>
      <c r="C8" s="57">
        <f>SUMIF('2014'!F33:F51,"Комитет по физической культуре и спорту",'2014'!G33:G51)</f>
        <v>850</v>
      </c>
      <c r="D8" s="57">
        <f>SUMIF('2014'!F33:F51,"Комитет по культуре",'2014'!G33:G51)</f>
        <v>90</v>
      </c>
      <c r="E8" s="57">
        <f>SUMIF('2014'!F33:F51,"Управление благоустройства",'2014'!G33:G51)</f>
        <v>0</v>
      </c>
      <c r="F8" s="57">
        <f>SUMIF('2014'!F33:F51,"Управление капитального строительства",'2014'!G33:G51)</f>
        <v>0</v>
      </c>
      <c r="G8" s="57">
        <f>SUMIF('2014'!F33:F51,"Управление жилищно-коммунального хозяйства",'2014'!G33:G51)</f>
        <v>490</v>
      </c>
      <c r="H8" s="57">
        <f>SUMIF('2014'!F33:F51,"Управление образования",'2014'!G33:G51)</f>
        <v>1570</v>
      </c>
      <c r="I8" s="57">
        <f>SUMIF('2014'!F33:F51,"Управление капитального строительства",'2014'!G33:G51)</f>
        <v>0</v>
      </c>
      <c r="J8" s="57">
        <f>SUMIF('2014'!F33:F51,"Администрация города",'2014'!G33:G51)</f>
        <v>0</v>
      </c>
      <c r="K8" s="58">
        <f t="shared" si="0"/>
        <v>3000</v>
      </c>
    </row>
    <row r="9" spans="1:24" ht="15" x14ac:dyDescent="0.2">
      <c r="A9" s="39">
        <v>3</v>
      </c>
      <c r="B9" s="56" t="s">
        <v>29</v>
      </c>
      <c r="C9" s="57">
        <f>SUMIF('2014'!F53:F74,"Комитет по физической культуре и спорту",'2014'!G53:G74)</f>
        <v>50</v>
      </c>
      <c r="D9" s="57">
        <f>SUMIF('2014'!F53:F74,"Комитет по культуре",'2014'!G53:G74)</f>
        <v>200</v>
      </c>
      <c r="E9" s="57">
        <f>SUMIF('2014'!F53:F74,"Управление благоустройства",'2014'!G53:G74)</f>
        <v>50</v>
      </c>
      <c r="F9" s="57">
        <f>SUMIF('2014'!F13:F32,"Управление капитального строительства",'2014'!G13:G32)</f>
        <v>0</v>
      </c>
      <c r="G9" s="57">
        <f>SUMIF('2014'!F53:F74,"Управление жилищно-коммунального хозяйства",'2014'!G53:G74)</f>
        <v>500</v>
      </c>
      <c r="H9" s="57">
        <f>SUMIF('2014'!F53:F74,"Управление образования",'2014'!G53:G74)</f>
        <v>2000</v>
      </c>
      <c r="I9" s="57">
        <f>SUMIF('2014'!F53:F74,"Управление капитального строительства",'2014'!G53:G74)</f>
        <v>0</v>
      </c>
      <c r="J9" s="57">
        <f>SUMIF('2014'!F53:F74,"Администрация города",'2014'!G53:G74)</f>
        <v>0</v>
      </c>
      <c r="K9" s="58">
        <f t="shared" si="0"/>
        <v>2800</v>
      </c>
    </row>
    <row r="10" spans="1:24" ht="15" x14ac:dyDescent="0.2">
      <c r="A10" s="39">
        <v>4</v>
      </c>
      <c r="B10" s="56" t="s">
        <v>19</v>
      </c>
      <c r="C10" s="57">
        <f>SUMIF('2014'!F80:F99,"Комитет по физической культуре и спорту",'2014'!G80:G99)</f>
        <v>300</v>
      </c>
      <c r="D10" s="57">
        <f>SUMIF('2014'!F80:F99,"Комитет по культуре",'2014'!G80:G99)</f>
        <v>0</v>
      </c>
      <c r="E10" s="57">
        <f>SUMIF('2014'!F80:F99,"Управление благоустройства",'2014'!G80:G99)</f>
        <v>0</v>
      </c>
      <c r="F10" s="57">
        <f>SUMIF('2014'!F80:F99,"Управление капитального строительства",'2014'!G80:G99)</f>
        <v>0</v>
      </c>
      <c r="G10" s="57">
        <f>SUMIF('2014'!F80:F99,"Управление жилищно-коммунального хозяйства",'2014'!G80:G99)</f>
        <v>1000</v>
      </c>
      <c r="H10" s="57">
        <f>SUMIF('2014'!F80:F99,"Управление образования",'2014'!G80:G99)</f>
        <v>1700</v>
      </c>
      <c r="I10" s="57">
        <f>SUMIF('2014'!F80:F99,"Управление капитального строительства",'2014'!G80:G99)</f>
        <v>0</v>
      </c>
      <c r="J10" s="57">
        <f ca="1">SUMIF('2014'!F80:F94,"Администрация города",'2014'!G80:G93)</f>
        <v>0</v>
      </c>
      <c r="K10" s="58">
        <f t="shared" ca="1" si="0"/>
        <v>3000</v>
      </c>
    </row>
    <row r="11" spans="1:24" ht="15" x14ac:dyDescent="0.2">
      <c r="A11" s="39">
        <v>5</v>
      </c>
      <c r="B11" s="56" t="s">
        <v>20</v>
      </c>
      <c r="C11" s="57">
        <f>SUMIF('2014'!F101:F117,"Комитет по физической культуре и спорту",'2014'!G101:G117)</f>
        <v>0</v>
      </c>
      <c r="D11" s="57">
        <f>SUMIF('2014'!F101:F117,"Комитет по культуре",'2014'!G101:G117)</f>
        <v>100</v>
      </c>
      <c r="E11" s="57">
        <f>SUMIF('2014'!F101:F117,"Управление благоустройства",'2014'!G101:G117)</f>
        <v>0</v>
      </c>
      <c r="F11" s="57">
        <f>SUMIF('2014'!F101:F117,"Управление капитального строительства",'2014'!G101:G117)</f>
        <v>0</v>
      </c>
      <c r="G11" s="57">
        <f>SUMIF('2014'!F101:F117,"Управление жилищно-коммунального хозяйства",'2014'!G101:G117)</f>
        <v>1750</v>
      </c>
      <c r="H11" s="57">
        <f>SUMIF('2014'!F101:F117,"Управление образования",'2014'!G101:G117)</f>
        <v>1150</v>
      </c>
      <c r="I11" s="57">
        <f>SUMIF('2014'!F101:F117,"Управление капитального строительства",'2014'!G101:G117)</f>
        <v>0</v>
      </c>
      <c r="J11" s="57">
        <f>SUMIF('2014'!F101:F117,"Администрация города",'2014'!G101:G117)</f>
        <v>0</v>
      </c>
      <c r="K11" s="58">
        <f t="shared" si="0"/>
        <v>3000</v>
      </c>
      <c r="X11" s="55"/>
    </row>
    <row r="12" spans="1:24" ht="15" x14ac:dyDescent="0.2">
      <c r="A12" s="39">
        <v>6</v>
      </c>
      <c r="B12" s="56" t="s">
        <v>21</v>
      </c>
      <c r="C12" s="57">
        <f>SUMIF('2014'!F119:F141,"Комитет по физической культуре и спорту",'2014'!G119:G141)</f>
        <v>0</v>
      </c>
      <c r="D12" s="57">
        <f>SUMIF('2014'!F119:F141,"Комитет по культуре",'2014'!G119:G141)</f>
        <v>0</v>
      </c>
      <c r="E12" s="57">
        <f>SUMIF('2014'!F119:F141,"Управление благоустройства",'2014'!G119:G141)</f>
        <v>0</v>
      </c>
      <c r="F12" s="57">
        <f>SUMIF('2014'!F119:F141,"Управление капитального строительства",'2014'!G119:G141)</f>
        <v>0</v>
      </c>
      <c r="G12" s="57">
        <f>SUMIF('2014'!F119:F141,"Управление жилищно-коммунального хозяйства",'2014'!G119:G141)</f>
        <v>950</v>
      </c>
      <c r="H12" s="57">
        <f>SUMIF('2014'!F119:F141,"Управление образования",'2014'!G119:G141)</f>
        <v>2050</v>
      </c>
      <c r="I12" s="57">
        <f>SUMIF('2014'!F119:F141,"Управление капитального строительства",'2014'!G119:G141)</f>
        <v>0</v>
      </c>
      <c r="J12" s="57">
        <f>SUMIF('2014'!F118:F141,"Администрация города",'2014'!G118:G141)</f>
        <v>0</v>
      </c>
      <c r="K12" s="58">
        <f t="shared" si="0"/>
        <v>3000</v>
      </c>
    </row>
    <row r="13" spans="1:24" ht="15" x14ac:dyDescent="0.2">
      <c r="A13" s="39">
        <v>7</v>
      </c>
      <c r="B13" s="56" t="s">
        <v>69</v>
      </c>
      <c r="C13" s="57">
        <f>SUMIF('2014'!F143:F167,"Комитет по физической культуре и спорту",'2014'!G143:G167)</f>
        <v>0</v>
      </c>
      <c r="D13" s="57">
        <f>SUMIF('2014'!F143:F167,"Комитет по культуре",'2014'!G143:G167)</f>
        <v>0</v>
      </c>
      <c r="E13" s="57">
        <f>SUMIF('2014'!F143:F167,"Управление благоустройства",'2014'!G143:G167)</f>
        <v>0</v>
      </c>
      <c r="F13" s="57">
        <f>SUMIF('2014'!F143:F167,"Управление капитального строительства",'2014'!G143:G167)</f>
        <v>0</v>
      </c>
      <c r="G13" s="57">
        <f>SUMIF('2014'!F143:F167,"Управление жилищно-коммунального хозяйства",'2014'!G143:G167)</f>
        <v>1100</v>
      </c>
      <c r="H13" s="57">
        <f>SUMIF('2014'!F143:F167,"Управление образования",'2014'!G143:G167)</f>
        <v>1900</v>
      </c>
      <c r="I13" s="57">
        <f>SUMIF('2014'!F143:F167,"Управление капитального строительства",'2014'!G143:G167)</f>
        <v>0</v>
      </c>
      <c r="J13" s="57">
        <f>SUMIF('2014'!F143:F167,"Администрация города",'2014'!G143:G167)</f>
        <v>0</v>
      </c>
      <c r="K13" s="58">
        <f t="shared" si="0"/>
        <v>3000</v>
      </c>
    </row>
    <row r="14" spans="1:24" ht="15" x14ac:dyDescent="0.2">
      <c r="A14" s="39">
        <v>8</v>
      </c>
      <c r="B14" s="56" t="s">
        <v>22</v>
      </c>
      <c r="C14" s="57">
        <f>SUMIF('2014'!F169:F192,"Комитет по физической культуре и спорту",'2014'!G169:G192)</f>
        <v>600</v>
      </c>
      <c r="D14" s="57">
        <f>SUMIF('2014'!F169:F192,"Комитет по культуре",'2014'!G169:G192)</f>
        <v>260</v>
      </c>
      <c r="E14" s="57">
        <f>SUMIF('2014'!F169:F192,"Управление благоустройства",'2014'!G169:G192)</f>
        <v>150</v>
      </c>
      <c r="F14" s="57">
        <f>SUMIF('2014'!F169:F192,"Управление капитального строительства",'2014'!G169:G192)</f>
        <v>0</v>
      </c>
      <c r="G14" s="57">
        <f>SUMIF('2014'!F169:F192,"Управление жилищно-коммунального хозяйства",'2014'!G169:G192)</f>
        <v>950</v>
      </c>
      <c r="H14" s="57">
        <f>SUMIF('2014'!F169:F192,"Управление образования",'2014'!G169:G192)</f>
        <v>1040</v>
      </c>
      <c r="I14" s="57">
        <f>SUMIF('2014'!F169:F192,"Управление капитального строительства",'2014'!G169:G192)</f>
        <v>0</v>
      </c>
      <c r="J14" s="57">
        <f>SUMIF('2014'!F169:F192,"Администрация города",'2014'!G169:G192)</f>
        <v>0</v>
      </c>
      <c r="K14" s="58">
        <f t="shared" si="0"/>
        <v>3000</v>
      </c>
    </row>
    <row r="15" spans="1:24" ht="15" x14ac:dyDescent="0.2">
      <c r="A15" s="39">
        <v>9</v>
      </c>
      <c r="B15" s="56" t="s">
        <v>23</v>
      </c>
      <c r="C15" s="57">
        <f>SUMIF('2014'!F194:F209,"Комитет по физической культуре и спорту",'2014'!G194:G209)</f>
        <v>150</v>
      </c>
      <c r="D15" s="57">
        <f>SUMIF('2014'!F194:F209,"Комитет по культуре",'2014'!G194:G209)</f>
        <v>0</v>
      </c>
      <c r="E15" s="57">
        <f>SUMIF('2014'!F194:F209,"Управление благоустройства",'2014'!G194:G209)</f>
        <v>0</v>
      </c>
      <c r="F15" s="57">
        <f>SUMIF('2014'!F194:F209,"Управление капитального строительства",'2014'!G194:G209)</f>
        <v>0</v>
      </c>
      <c r="G15" s="57">
        <f>SUMIF('2014'!F194:F209,"Управление жилищно-коммунального хозяйства",'2014'!G194:G209)</f>
        <v>1200</v>
      </c>
      <c r="H15" s="57">
        <f>SUMIF('2014'!F194:F209,"Управление образования",'2014'!G194:G209)</f>
        <v>1650</v>
      </c>
      <c r="I15" s="57">
        <f>SUMIF('2014'!F194:F209,"Управление капитального строительства",'2014'!G194:G209)</f>
        <v>0</v>
      </c>
      <c r="J15" s="57">
        <f>SUMIF('2014'!F194:F209,"Администрация города",'2014'!G194:G209)</f>
        <v>0</v>
      </c>
      <c r="K15" s="58">
        <f t="shared" si="0"/>
        <v>3000</v>
      </c>
    </row>
    <row r="16" spans="1:24" ht="15" x14ac:dyDescent="0.2">
      <c r="A16" s="39">
        <v>10</v>
      </c>
      <c r="B16" s="56" t="s">
        <v>24</v>
      </c>
      <c r="C16" s="57">
        <f>SUMIF('2014'!F211:F226,"Комитет по физической культуре и спорту",'2014'!G211:G226)</f>
        <v>0</v>
      </c>
      <c r="D16" s="57">
        <f>SUMIF('2014'!F211:F226,"Комитет по культуре",'2014'!G211:G226)</f>
        <v>0</v>
      </c>
      <c r="E16" s="57">
        <f>SUMIF('2014'!F211:F226,"Управление благоустройства",'2014'!G211:G226)</f>
        <v>0</v>
      </c>
      <c r="F16" s="57">
        <f>SUMIF('2014'!F211:F226,"Управление капитального строительства",'2014'!G211:G226)</f>
        <v>0</v>
      </c>
      <c r="G16" s="57">
        <f>SUMIF('2014'!F211:F226,"Управление жилищно-коммунального хозяйства",'2014'!G211:G226)</f>
        <v>1160</v>
      </c>
      <c r="H16" s="57">
        <f>SUMIF('2014'!F211:F226,"Управление образования",'2014'!G211:G226)</f>
        <v>1840</v>
      </c>
      <c r="I16" s="57">
        <f>SUMIF('2014'!F211:F226,"Управление капитального строительства",'2014'!G211:G226)</f>
        <v>0</v>
      </c>
      <c r="J16" s="57">
        <f>SUMIF('2014'!F211:F226,"Администрация города",'2014'!G211:G226)</f>
        <v>0</v>
      </c>
      <c r="K16" s="58">
        <f t="shared" si="0"/>
        <v>3000</v>
      </c>
    </row>
    <row r="17" spans="1:13" ht="15" x14ac:dyDescent="0.2">
      <c r="A17" s="39">
        <v>11</v>
      </c>
      <c r="B17" s="56" t="s">
        <v>333</v>
      </c>
      <c r="C17" s="57">
        <f>SUMIF('2014'!F228:F251,"Комитет по физической культуре и спорту",'2014'!G228:G251)</f>
        <v>80</v>
      </c>
      <c r="D17" s="57">
        <f>SUMIF('2014'!F228:F251,"Комитет по культуре",'2014'!G228:G251)</f>
        <v>50</v>
      </c>
      <c r="E17" s="57">
        <f>SUMIF('2014'!F228:F251,"Управление благоустройства",'2014'!G228:G251)</f>
        <v>0</v>
      </c>
      <c r="F17" s="57">
        <f>SUMIF('2014'!F228:F251,"Управление капитального строительства",'2014'!G228:G251)</f>
        <v>0</v>
      </c>
      <c r="G17" s="57">
        <f>SUMIF('2014'!F228:F251,"Управление жилищно-коммунального хозяйства",'2014'!G228:G251)</f>
        <v>691</v>
      </c>
      <c r="H17" s="57">
        <f>SUMIF('2014'!F228:F251,"Управление образования",'2014'!G228:G251)</f>
        <v>2079</v>
      </c>
      <c r="I17" s="57">
        <f>SUMIF('2014'!F228:F251,"Управление капитального строительства",'2014'!G228:G251)</f>
        <v>0</v>
      </c>
      <c r="J17" s="57">
        <f>SUMIF('2014'!F228:F251,"Администрация города",'2014'!G228:G251)</f>
        <v>100</v>
      </c>
      <c r="K17" s="58">
        <f t="shared" si="0"/>
        <v>3000</v>
      </c>
    </row>
    <row r="18" spans="1:13" ht="15" x14ac:dyDescent="0.2">
      <c r="A18" s="39">
        <v>12</v>
      </c>
      <c r="B18" s="56" t="s">
        <v>25</v>
      </c>
      <c r="C18" s="57">
        <f>SUMIF('2014'!F253:F283,"Комитет по физической культуре и спорту",'2014'!G253:G283)</f>
        <v>580</v>
      </c>
      <c r="D18" s="57">
        <f>SUMIF('2014'!F253:F283,"Комитет по культуре",'2014'!G253:G283)</f>
        <v>100</v>
      </c>
      <c r="E18" s="57">
        <f>SUMIF('2014'!F253:F283,"Управление благоустройства",'2014'!G253:G283)</f>
        <v>0</v>
      </c>
      <c r="F18" s="57">
        <f>SUMIF('2014'!F253:F283,"Управление капитального строительства",'2014'!G253:G283)</f>
        <v>0</v>
      </c>
      <c r="G18" s="57">
        <f>SUMIF('2014'!F253:F283,"Управление жилищно-коммунального хозяйства",'2014'!G253:G283)</f>
        <v>1120</v>
      </c>
      <c r="H18" s="57">
        <f>SUMIF('2014'!F253:F283,"Управление образования",'2014'!G253:G283)</f>
        <v>1200</v>
      </c>
      <c r="I18" s="57">
        <f>SUMIF('2014'!F253:F283,"Управление капитального строительства",'2014'!G253:G283)</f>
        <v>0</v>
      </c>
      <c r="J18" s="57">
        <f>SUMIF('2014'!F253:F283,"Администрация города",'2014'!G253:G283)</f>
        <v>0</v>
      </c>
      <c r="K18" s="58">
        <f t="shared" si="0"/>
        <v>3000</v>
      </c>
    </row>
    <row r="19" spans="1:13" ht="15" x14ac:dyDescent="0.2">
      <c r="A19" s="39">
        <v>13</v>
      </c>
      <c r="B19" s="56" t="s">
        <v>26</v>
      </c>
      <c r="C19" s="57">
        <f>SUMIF('2014'!F285:F312,"Комитет по физической культуре и спорту",'2014'!G285:G312)</f>
        <v>100</v>
      </c>
      <c r="D19" s="57">
        <f>SUMIF('2014'!F285:F312,"Комитет по культуре",'2014'!G285:G312)</f>
        <v>0</v>
      </c>
      <c r="E19" s="57">
        <f>SUMIF('2014'!F285:F312,"Управление благоустройства",'2014'!G285:G312)</f>
        <v>0</v>
      </c>
      <c r="F19" s="57">
        <f>SUMIF('2014'!F285:F312,"Управление капитального строительства",'2014'!G285:G312)</f>
        <v>0</v>
      </c>
      <c r="G19" s="57">
        <f>SUMIF('2014'!F285:F312,"Управление жилищно-коммунального хозяйства",'2014'!G285:G312)</f>
        <v>2700</v>
      </c>
      <c r="H19" s="57">
        <f>SUMIF('2014'!F285:F312,"Управление образования",'2014'!G285:G312)</f>
        <v>0</v>
      </c>
      <c r="I19" s="57">
        <f>SUMIF('2014'!F285:F312,"Управление капитального строительства",'2014'!G285:G312)</f>
        <v>0</v>
      </c>
      <c r="J19" s="57">
        <f>SUMIF('2014'!F285:F312,"Администрация города",'2014'!G285:G312)</f>
        <v>0</v>
      </c>
      <c r="K19" s="58">
        <f t="shared" si="0"/>
        <v>2800</v>
      </c>
    </row>
    <row r="20" spans="1:13" ht="15" x14ac:dyDescent="0.2">
      <c r="A20" s="39">
        <v>14</v>
      </c>
      <c r="B20" s="56" t="s">
        <v>27</v>
      </c>
      <c r="C20" s="57">
        <f>SUMIF('2014'!F315:F328,"Комитет по физической культуре и спорту",'2014'!G315:G328)</f>
        <v>0</v>
      </c>
      <c r="D20" s="57">
        <f>SUMIF('2014'!F315:F328,"Комитет по культуре",'2014'!G315:G328)</f>
        <v>0</v>
      </c>
      <c r="E20" s="57">
        <f>SUMIF('2014'!F315:F328,"Управление благоустройства",'2014'!G315:G328)</f>
        <v>160</v>
      </c>
      <c r="F20" s="57">
        <f>SUMIF('2014'!F315:F328,"Управление капитального строительства",'2014'!G315:G328)</f>
        <v>0</v>
      </c>
      <c r="G20" s="57">
        <f>SUMIF('2014'!F315:F328,"Управление жилищно-коммунального хозяйства",'2014'!G315:G328)</f>
        <v>650</v>
      </c>
      <c r="H20" s="57">
        <f>SUMIF('2014'!F315:F328,"Управление образования",'2014'!G315:G328)</f>
        <v>2190</v>
      </c>
      <c r="I20" s="57">
        <f>SUMIF('2014'!F315:F328,"Управление капитального строительства",'2014'!G315:G328)</f>
        <v>0</v>
      </c>
      <c r="J20" s="57">
        <f>SUMIF('2014'!F315:F328,"Администрация города",'2014'!G315:G328)</f>
        <v>0</v>
      </c>
      <c r="K20" s="58">
        <f t="shared" si="0"/>
        <v>3000</v>
      </c>
    </row>
    <row r="21" spans="1:13" ht="15" x14ac:dyDescent="0.2">
      <c r="A21" s="39">
        <v>15</v>
      </c>
      <c r="B21" s="56" t="s">
        <v>30</v>
      </c>
      <c r="C21" s="57">
        <f>SUMIF('2014'!F330:F353,"Комитет по физической культуре и спорту",'2014'!G330:G353)</f>
        <v>0</v>
      </c>
      <c r="D21" s="57">
        <f>SUMIF('2014'!F330:F353,"Комитет по культуре",'2014'!G330:G353)</f>
        <v>0</v>
      </c>
      <c r="E21" s="57">
        <f>SUMIF('2014'!F330:F353,"Управление благоустройства",'2014'!G330:G353)</f>
        <v>500</v>
      </c>
      <c r="F21" s="57">
        <f>SUMIF('2014'!F330:F353,"Управление капитального строительства",'2014'!G330:G353)</f>
        <v>0</v>
      </c>
      <c r="G21" s="57">
        <f>SUMIF('2014'!F330:F353,"Управление жилищно-коммунального хозяйства",'2014'!G330:G353)</f>
        <v>1440</v>
      </c>
      <c r="H21" s="57">
        <f>SUMIF('2014'!F330:F353,"Управление образования",'2014'!G330:G353)</f>
        <v>1060</v>
      </c>
      <c r="I21" s="57">
        <f>SUMIF('2014'!F330:F353,"Управление капитального строительства",'2014'!G330:G353)</f>
        <v>0</v>
      </c>
      <c r="J21" s="57">
        <f>SUMIF('2014'!F330:F353,"Администрация города",'2014'!G330:G353)</f>
        <v>0</v>
      </c>
      <c r="K21" s="58">
        <f t="shared" si="0"/>
        <v>3000</v>
      </c>
    </row>
    <row r="22" spans="1:13" ht="29.25" customHeight="1" x14ac:dyDescent="0.2">
      <c r="A22" s="116" t="s">
        <v>32</v>
      </c>
      <c r="B22" s="117"/>
      <c r="C22" s="57">
        <f>SUMIF('2014'!F355:F380,"Комитет по физической культуре и спорту",'2014'!G355:G380)</f>
        <v>0</v>
      </c>
      <c r="D22" s="57">
        <f ca="1">SUMIF('2014'!F355:F380,"Комитет по культуре",'2014'!G355:G372)</f>
        <v>150</v>
      </c>
      <c r="E22" s="57">
        <f ca="1">SUMIF('2014'!F355:F380,"Управление благоустройства",'2014'!G355:G372)</f>
        <v>200</v>
      </c>
      <c r="F22" s="57">
        <f ca="1">SUMIF('2014'!F355:F380,"Управление капитального строительства",'2014'!G355:G372)</f>
        <v>0</v>
      </c>
      <c r="G22" s="57">
        <f ca="1">SUMIF('2014'!F355:F380,"Управление жилищно-коммунального хозяйства",'2014'!G355:G372)</f>
        <v>1550</v>
      </c>
      <c r="H22" s="57">
        <f ca="1">SUMIF('2014'!F355:F380,"Управление образования",'2014'!G355:G372)</f>
        <v>900</v>
      </c>
      <c r="I22" s="57">
        <f ca="1">SUMIF('2014'!F355:F380,"Управление капитального строительства",'2014'!G355:G372)</f>
        <v>0</v>
      </c>
      <c r="J22" s="57">
        <f ca="1">SUMIF('2014'!F355:F380,"Администрация города",'2014'!G355:G372)</f>
        <v>200</v>
      </c>
      <c r="K22" s="58">
        <f t="shared" ca="1" si="0"/>
        <v>3000</v>
      </c>
    </row>
    <row r="23" spans="1:13" ht="14.25" x14ac:dyDescent="0.2">
      <c r="A23" s="114" t="s">
        <v>13</v>
      </c>
      <c r="B23" s="115"/>
      <c r="C23" s="59">
        <f t="shared" ref="C23:J23" si="1">SUM(C7:C22)</f>
        <v>2710</v>
      </c>
      <c r="D23" s="59">
        <f t="shared" ca="1" si="1"/>
        <v>950</v>
      </c>
      <c r="E23" s="59">
        <f t="shared" ca="1" si="1"/>
        <v>1060</v>
      </c>
      <c r="F23" s="59">
        <f t="shared" ca="1" si="1"/>
        <v>0</v>
      </c>
      <c r="G23" s="59">
        <f t="shared" ca="1" si="1"/>
        <v>18901</v>
      </c>
      <c r="H23" s="59">
        <f t="shared" ca="1" si="1"/>
        <v>23679</v>
      </c>
      <c r="I23" s="59">
        <f t="shared" ca="1" si="1"/>
        <v>0</v>
      </c>
      <c r="J23" s="59">
        <f t="shared" ca="1" si="1"/>
        <v>300</v>
      </c>
      <c r="K23" s="58">
        <f t="shared" ca="1" si="0"/>
        <v>47600</v>
      </c>
    </row>
    <row r="24" spans="1:13" ht="16.5" x14ac:dyDescent="0.2">
      <c r="D24" s="17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">
      <c r="E25" s="9"/>
      <c r="F25" s="9"/>
      <c r="G25" s="9"/>
      <c r="H25" s="9"/>
      <c r="I25" s="9"/>
      <c r="J25" s="9"/>
      <c r="K25" s="9"/>
      <c r="L25" s="9"/>
      <c r="M25" s="9"/>
    </row>
    <row r="26" spans="1:13" ht="16.5" x14ac:dyDescent="0.2">
      <c r="E26" s="9"/>
      <c r="F26" s="9"/>
      <c r="G26" s="9"/>
      <c r="H26" s="9"/>
      <c r="I26" s="9"/>
      <c r="J26" s="9" t="s">
        <v>16</v>
      </c>
      <c r="K26" s="17">
        <f ca="1">C23+D23+E23+G23+H23+J23+F23-K23</f>
        <v>0</v>
      </c>
      <c r="L26" s="9"/>
      <c r="M26" s="9"/>
    </row>
    <row r="27" spans="1:13" x14ac:dyDescent="0.2">
      <c r="A27" s="12"/>
      <c r="B27" s="12"/>
      <c r="C27" s="12"/>
      <c r="E27" s="12"/>
      <c r="F27" s="12"/>
      <c r="G27" s="21"/>
      <c r="H27" s="21"/>
      <c r="I27" s="21"/>
      <c r="J27" s="21"/>
      <c r="K27" s="21"/>
      <c r="L27" s="9"/>
      <c r="M27" s="9"/>
    </row>
    <row r="28" spans="1:13" x14ac:dyDescent="0.2">
      <c r="D28" s="12"/>
      <c r="G28" s="9"/>
      <c r="H28" s="9"/>
      <c r="I28" s="9"/>
      <c r="J28" s="9"/>
      <c r="K28" s="9"/>
      <c r="L28" s="9"/>
      <c r="M28" s="9"/>
    </row>
    <row r="29" spans="1:13" x14ac:dyDescent="0.2">
      <c r="G29" s="9"/>
      <c r="H29" s="9"/>
      <c r="I29" s="9"/>
      <c r="J29" s="9"/>
      <c r="K29" s="9"/>
      <c r="L29" s="9"/>
      <c r="M29" s="9"/>
    </row>
    <row r="30" spans="1:13" x14ac:dyDescent="0.2">
      <c r="G30" s="9"/>
      <c r="H30" s="9"/>
      <c r="I30" s="9"/>
      <c r="J30" s="9"/>
      <c r="K30" s="9"/>
      <c r="L30" s="9"/>
      <c r="M30" s="9"/>
    </row>
  </sheetData>
  <mergeCells count="16">
    <mergeCell ref="I5:I6"/>
    <mergeCell ref="A23:B23"/>
    <mergeCell ref="A22:B22"/>
    <mergeCell ref="A1:K1"/>
    <mergeCell ref="C5:C6"/>
    <mergeCell ref="D5:D6"/>
    <mergeCell ref="E5:E6"/>
    <mergeCell ref="F5:F6"/>
    <mergeCell ref="G5:G6"/>
    <mergeCell ref="H5:H6"/>
    <mergeCell ref="J5:J6"/>
    <mergeCell ref="A2:J2"/>
    <mergeCell ref="A4:A6"/>
    <mergeCell ref="B4:B6"/>
    <mergeCell ref="K4:K6"/>
    <mergeCell ref="C4:J4"/>
  </mergeCells>
  <phoneticPr fontId="12" type="noConversion"/>
  <printOptions horizontalCentered="1"/>
  <pageMargins left="0.19685039370078741" right="0.19685039370078741" top="0.98425196850393704" bottom="0.19685039370078741" header="0.19685039370078741" footer="0.1968503937007874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outlinePr summaryBelow="0"/>
    <pageSetUpPr fitToPage="1"/>
  </sheetPr>
  <dimension ref="A1:M400"/>
  <sheetViews>
    <sheetView tabSelected="1" view="pageBreakPreview" zoomScale="58" zoomScaleNormal="52" zoomScaleSheetLayoutView="58" zoomScalePageLayoutView="58" workbookViewId="0">
      <selection activeCell="K67" sqref="K67"/>
    </sheetView>
  </sheetViews>
  <sheetFormatPr defaultRowHeight="12.75" outlineLevelRow="1" x14ac:dyDescent="0.2"/>
  <cols>
    <col min="1" max="1" width="10.28515625" customWidth="1"/>
    <col min="2" max="2" width="6" style="6" customWidth="1"/>
    <col min="3" max="3" width="21.7109375" customWidth="1"/>
    <col min="4" max="4" width="50.85546875" customWidth="1"/>
    <col min="5" max="5" width="43" customWidth="1"/>
    <col min="6" max="6" width="26.5703125" customWidth="1"/>
    <col min="7" max="7" width="12.85546875" customWidth="1"/>
    <col min="8" max="9" width="16.42578125" style="22" customWidth="1"/>
    <col min="10" max="10" width="14" style="22" customWidth="1"/>
    <col min="11" max="11" width="24" style="22" customWidth="1"/>
    <col min="12" max="12" width="5.7109375" customWidth="1"/>
    <col min="13" max="13" width="29.5703125" customWidth="1"/>
  </cols>
  <sheetData>
    <row r="1" spans="1:13" ht="16.5" customHeight="1" x14ac:dyDescent="0.2">
      <c r="G1" s="142"/>
      <c r="H1" s="142"/>
      <c r="I1" s="75"/>
      <c r="J1" s="75"/>
      <c r="K1" s="142" t="s">
        <v>462</v>
      </c>
      <c r="L1" s="142"/>
      <c r="M1" s="64" t="s">
        <v>472</v>
      </c>
    </row>
    <row r="2" spans="1:13" ht="15" x14ac:dyDescent="0.2">
      <c r="G2" s="142"/>
      <c r="H2" s="142"/>
      <c r="I2" s="75"/>
      <c r="J2" s="75"/>
      <c r="K2" s="142" t="s">
        <v>463</v>
      </c>
      <c r="L2" s="142"/>
      <c r="M2" s="76" t="s">
        <v>488</v>
      </c>
    </row>
    <row r="3" spans="1:13" ht="15" x14ac:dyDescent="0.2">
      <c r="G3" s="142"/>
      <c r="H3" s="142"/>
      <c r="I3" s="75"/>
      <c r="J3" s="75"/>
      <c r="K3" s="142" t="s">
        <v>371</v>
      </c>
      <c r="L3" s="142"/>
    </row>
    <row r="4" spans="1:13" ht="15" x14ac:dyDescent="0.2">
      <c r="G4" s="142"/>
      <c r="H4" s="142"/>
      <c r="I4" s="75"/>
      <c r="J4" s="75"/>
      <c r="K4" s="142" t="s">
        <v>372</v>
      </c>
      <c r="L4" s="142"/>
    </row>
    <row r="6" spans="1:13" ht="17.45" customHeight="1" x14ac:dyDescent="0.25">
      <c r="A6" s="135" t="s">
        <v>508</v>
      </c>
      <c r="B6" s="135"/>
      <c r="C6" s="135"/>
      <c r="D6" s="135"/>
      <c r="E6" s="135"/>
      <c r="F6" s="135"/>
      <c r="G6" s="135"/>
      <c r="H6" s="135"/>
      <c r="I6" s="74"/>
      <c r="J6" s="74"/>
      <c r="K6" s="74"/>
    </row>
    <row r="7" spans="1:13" ht="15.75" x14ac:dyDescent="0.2">
      <c r="A7" s="1"/>
      <c r="B7" s="2"/>
      <c r="C7" s="3"/>
      <c r="D7" s="4"/>
      <c r="E7" s="4"/>
      <c r="F7" s="4"/>
      <c r="G7" s="5"/>
      <c r="H7" s="23" t="s">
        <v>310</v>
      </c>
      <c r="I7" s="23"/>
      <c r="J7" s="23"/>
      <c r="K7" s="23"/>
    </row>
    <row r="8" spans="1:13" s="18" customFormat="1" ht="60" x14ac:dyDescent="0.2">
      <c r="A8" s="29" t="s">
        <v>98</v>
      </c>
      <c r="B8" s="30" t="s">
        <v>1</v>
      </c>
      <c r="C8" s="29" t="s">
        <v>2</v>
      </c>
      <c r="D8" s="29" t="s">
        <v>3</v>
      </c>
      <c r="E8" s="29" t="s">
        <v>4</v>
      </c>
      <c r="F8" s="29" t="s">
        <v>5</v>
      </c>
      <c r="G8" s="29" t="s">
        <v>364</v>
      </c>
      <c r="H8" s="29" t="s">
        <v>6</v>
      </c>
      <c r="I8" s="29" t="s">
        <v>489</v>
      </c>
      <c r="J8" s="29" t="s">
        <v>490</v>
      </c>
      <c r="K8" s="29" t="s">
        <v>491</v>
      </c>
    </row>
    <row r="9" spans="1:13" s="18" customFormat="1" ht="14.25" x14ac:dyDescent="0.2">
      <c r="A9" s="24">
        <v>1</v>
      </c>
      <c r="B9" s="24"/>
      <c r="C9" s="25" t="s">
        <v>213</v>
      </c>
      <c r="D9" s="26"/>
      <c r="E9" s="26" t="s">
        <v>7</v>
      </c>
      <c r="F9" s="26"/>
      <c r="G9" s="27">
        <f>SUM(G10:G31)</f>
        <v>3000</v>
      </c>
      <c r="H9" s="31"/>
      <c r="I9" s="88">
        <f>SUM(I10:I31)</f>
        <v>742.58676000000014</v>
      </c>
      <c r="J9" s="93">
        <f>I9/G9</f>
        <v>0.24752892000000004</v>
      </c>
      <c r="K9" s="31"/>
    </row>
    <row r="10" spans="1:13" s="18" customFormat="1" ht="60" customHeight="1" outlineLevel="1" x14ac:dyDescent="0.25">
      <c r="A10" s="32">
        <v>1</v>
      </c>
      <c r="B10" s="33">
        <v>1</v>
      </c>
      <c r="C10" s="34" t="s">
        <v>213</v>
      </c>
      <c r="D10" s="35" t="s">
        <v>192</v>
      </c>
      <c r="E10" s="36" t="s">
        <v>356</v>
      </c>
      <c r="F10" s="37" t="s">
        <v>9</v>
      </c>
      <c r="G10" s="38">
        <v>50</v>
      </c>
      <c r="H10" s="39" t="s">
        <v>297</v>
      </c>
      <c r="I10" s="89">
        <v>0</v>
      </c>
      <c r="J10" s="94">
        <f t="shared" ref="J10:J31" si="0">I10/G10</f>
        <v>0</v>
      </c>
      <c r="K10" s="39" t="s">
        <v>542</v>
      </c>
    </row>
    <row r="11" spans="1:13" s="18" customFormat="1" ht="45" customHeight="1" outlineLevel="1" x14ac:dyDescent="0.25">
      <c r="A11" s="32">
        <v>1</v>
      </c>
      <c r="B11" s="33">
        <v>2</v>
      </c>
      <c r="C11" s="34" t="s">
        <v>213</v>
      </c>
      <c r="D11" s="35" t="s">
        <v>357</v>
      </c>
      <c r="E11" s="36" t="s">
        <v>325</v>
      </c>
      <c r="F11" s="37" t="s">
        <v>9</v>
      </c>
      <c r="G11" s="38">
        <v>200</v>
      </c>
      <c r="H11" s="39" t="s">
        <v>302</v>
      </c>
      <c r="I11" s="89">
        <v>0</v>
      </c>
      <c r="J11" s="94">
        <f t="shared" si="0"/>
        <v>0</v>
      </c>
      <c r="K11" s="39" t="s">
        <v>540</v>
      </c>
    </row>
    <row r="12" spans="1:13" s="18" customFormat="1" ht="58.15" customHeight="1" outlineLevel="1" x14ac:dyDescent="0.25">
      <c r="A12" s="32">
        <v>1</v>
      </c>
      <c r="B12" s="33">
        <v>3</v>
      </c>
      <c r="C12" s="34" t="s">
        <v>213</v>
      </c>
      <c r="D12" s="35" t="s">
        <v>193</v>
      </c>
      <c r="E12" s="36" t="s">
        <v>325</v>
      </c>
      <c r="F12" s="37" t="s">
        <v>9</v>
      </c>
      <c r="G12" s="38">
        <v>200</v>
      </c>
      <c r="H12" s="39" t="s">
        <v>302</v>
      </c>
      <c r="I12" s="89">
        <v>0</v>
      </c>
      <c r="J12" s="94">
        <f t="shared" si="0"/>
        <v>0</v>
      </c>
      <c r="K12" s="39" t="s">
        <v>541</v>
      </c>
    </row>
    <row r="13" spans="1:13" s="20" customFormat="1" ht="60" customHeight="1" outlineLevel="1" x14ac:dyDescent="0.25">
      <c r="A13" s="32">
        <v>1</v>
      </c>
      <c r="B13" s="33">
        <v>4</v>
      </c>
      <c r="C13" s="34" t="s">
        <v>213</v>
      </c>
      <c r="D13" s="35" t="s">
        <v>194</v>
      </c>
      <c r="E13" s="36" t="s">
        <v>195</v>
      </c>
      <c r="F13" s="37" t="s">
        <v>9</v>
      </c>
      <c r="G13" s="38">
        <v>50</v>
      </c>
      <c r="H13" s="39" t="s">
        <v>297</v>
      </c>
      <c r="I13" s="89">
        <v>0</v>
      </c>
      <c r="J13" s="94">
        <f t="shared" si="0"/>
        <v>0</v>
      </c>
      <c r="K13" s="39" t="s">
        <v>543</v>
      </c>
    </row>
    <row r="14" spans="1:13" s="20" customFormat="1" ht="60" customHeight="1" outlineLevel="1" x14ac:dyDescent="0.25">
      <c r="A14" s="32">
        <v>1</v>
      </c>
      <c r="B14" s="33">
        <v>5</v>
      </c>
      <c r="C14" s="34" t="s">
        <v>213</v>
      </c>
      <c r="D14" s="35" t="s">
        <v>382</v>
      </c>
      <c r="E14" s="36" t="s">
        <v>195</v>
      </c>
      <c r="F14" s="37" t="s">
        <v>9</v>
      </c>
      <c r="G14" s="38">
        <v>50</v>
      </c>
      <c r="H14" s="39" t="s">
        <v>297</v>
      </c>
      <c r="I14" s="89">
        <v>0</v>
      </c>
      <c r="J14" s="94">
        <f t="shared" si="0"/>
        <v>0</v>
      </c>
      <c r="K14" s="39" t="s">
        <v>543</v>
      </c>
    </row>
    <row r="15" spans="1:13" s="20" customFormat="1" ht="58.15" customHeight="1" outlineLevel="1" x14ac:dyDescent="0.25">
      <c r="A15" s="32">
        <v>1</v>
      </c>
      <c r="B15" s="33">
        <v>6</v>
      </c>
      <c r="C15" s="34" t="s">
        <v>213</v>
      </c>
      <c r="D15" s="35" t="s">
        <v>196</v>
      </c>
      <c r="E15" s="36" t="s">
        <v>195</v>
      </c>
      <c r="F15" s="37" t="s">
        <v>9</v>
      </c>
      <c r="G15" s="38">
        <v>50</v>
      </c>
      <c r="H15" s="39" t="s">
        <v>297</v>
      </c>
      <c r="I15" s="89">
        <v>0</v>
      </c>
      <c r="J15" s="94">
        <f t="shared" si="0"/>
        <v>0</v>
      </c>
      <c r="K15" s="39" t="s">
        <v>543</v>
      </c>
    </row>
    <row r="16" spans="1:13" s="18" customFormat="1" ht="60" customHeight="1" outlineLevel="1" x14ac:dyDescent="0.25">
      <c r="A16" s="32">
        <v>1</v>
      </c>
      <c r="B16" s="33">
        <v>7</v>
      </c>
      <c r="C16" s="34" t="s">
        <v>213</v>
      </c>
      <c r="D16" s="35" t="s">
        <v>197</v>
      </c>
      <c r="E16" s="36" t="s">
        <v>325</v>
      </c>
      <c r="F16" s="37" t="s">
        <v>9</v>
      </c>
      <c r="G16" s="38">
        <v>200</v>
      </c>
      <c r="H16" s="39" t="s">
        <v>302</v>
      </c>
      <c r="I16" s="89">
        <v>0</v>
      </c>
      <c r="J16" s="94">
        <f t="shared" si="0"/>
        <v>0</v>
      </c>
      <c r="K16" s="39" t="s">
        <v>541</v>
      </c>
    </row>
    <row r="17" spans="1:11" s="20" customFormat="1" ht="60" customHeight="1" outlineLevel="1" x14ac:dyDescent="0.25">
      <c r="A17" s="32">
        <v>1</v>
      </c>
      <c r="B17" s="33">
        <v>8</v>
      </c>
      <c r="C17" s="34" t="s">
        <v>213</v>
      </c>
      <c r="D17" s="35" t="s">
        <v>198</v>
      </c>
      <c r="E17" s="36" t="s">
        <v>325</v>
      </c>
      <c r="F17" s="37" t="s">
        <v>9</v>
      </c>
      <c r="G17" s="38">
        <v>200</v>
      </c>
      <c r="H17" s="39" t="s">
        <v>302</v>
      </c>
      <c r="I17" s="89">
        <v>0</v>
      </c>
      <c r="J17" s="94">
        <f t="shared" si="0"/>
        <v>0</v>
      </c>
      <c r="K17" s="39" t="s">
        <v>541</v>
      </c>
    </row>
    <row r="18" spans="1:11" s="18" customFormat="1" ht="60" customHeight="1" outlineLevel="1" x14ac:dyDescent="0.25">
      <c r="A18" s="32">
        <v>1</v>
      </c>
      <c r="B18" s="33">
        <v>9</v>
      </c>
      <c r="C18" s="34" t="s">
        <v>213</v>
      </c>
      <c r="D18" s="35" t="s">
        <v>358</v>
      </c>
      <c r="E18" s="36" t="s">
        <v>325</v>
      </c>
      <c r="F18" s="37" t="s">
        <v>9</v>
      </c>
      <c r="G18" s="38">
        <v>150</v>
      </c>
      <c r="H18" s="39" t="s">
        <v>302</v>
      </c>
      <c r="I18" s="89">
        <v>0</v>
      </c>
      <c r="J18" s="94">
        <f t="shared" si="0"/>
        <v>0</v>
      </c>
      <c r="K18" s="39" t="s">
        <v>541</v>
      </c>
    </row>
    <row r="19" spans="1:11" s="20" customFormat="1" ht="58.15" customHeight="1" outlineLevel="1" x14ac:dyDescent="0.25">
      <c r="A19" s="32">
        <v>1</v>
      </c>
      <c r="B19" s="33">
        <v>10</v>
      </c>
      <c r="C19" s="34" t="s">
        <v>213</v>
      </c>
      <c r="D19" s="35" t="s">
        <v>199</v>
      </c>
      <c r="E19" s="36" t="s">
        <v>325</v>
      </c>
      <c r="F19" s="37" t="s">
        <v>9</v>
      </c>
      <c r="G19" s="38">
        <v>150</v>
      </c>
      <c r="H19" s="39" t="s">
        <v>302</v>
      </c>
      <c r="I19" s="89">
        <v>0</v>
      </c>
      <c r="J19" s="94">
        <f t="shared" si="0"/>
        <v>0</v>
      </c>
      <c r="K19" s="39" t="s">
        <v>541</v>
      </c>
    </row>
    <row r="20" spans="1:11" s="20" customFormat="1" ht="60" customHeight="1" outlineLevel="1" x14ac:dyDescent="0.25">
      <c r="A20" s="32">
        <v>1</v>
      </c>
      <c r="B20" s="33">
        <v>11</v>
      </c>
      <c r="C20" s="34" t="s">
        <v>213</v>
      </c>
      <c r="D20" s="35" t="s">
        <v>221</v>
      </c>
      <c r="E20" s="36" t="s">
        <v>325</v>
      </c>
      <c r="F20" s="37" t="s">
        <v>9</v>
      </c>
      <c r="G20" s="38">
        <v>150</v>
      </c>
      <c r="H20" s="39" t="s">
        <v>302</v>
      </c>
      <c r="I20" s="89">
        <v>0</v>
      </c>
      <c r="J20" s="94">
        <f t="shared" si="0"/>
        <v>0</v>
      </c>
      <c r="K20" s="39" t="s">
        <v>541</v>
      </c>
    </row>
    <row r="21" spans="1:11" s="18" customFormat="1" ht="60" customHeight="1" outlineLevel="1" x14ac:dyDescent="0.25">
      <c r="A21" s="32">
        <v>1</v>
      </c>
      <c r="B21" s="33">
        <v>12</v>
      </c>
      <c r="C21" s="34" t="s">
        <v>213</v>
      </c>
      <c r="D21" s="35" t="s">
        <v>222</v>
      </c>
      <c r="E21" s="36" t="s">
        <v>325</v>
      </c>
      <c r="F21" s="37" t="s">
        <v>9</v>
      </c>
      <c r="G21" s="38">
        <v>200</v>
      </c>
      <c r="H21" s="39" t="s">
        <v>302</v>
      </c>
      <c r="I21" s="89">
        <v>0</v>
      </c>
      <c r="J21" s="94">
        <f t="shared" si="0"/>
        <v>0</v>
      </c>
      <c r="K21" s="39" t="s">
        <v>541</v>
      </c>
    </row>
    <row r="22" spans="1:11" s="20" customFormat="1" ht="30" customHeight="1" outlineLevel="1" x14ac:dyDescent="0.25">
      <c r="A22" s="32">
        <v>1</v>
      </c>
      <c r="B22" s="33">
        <v>13</v>
      </c>
      <c r="C22" s="34" t="s">
        <v>213</v>
      </c>
      <c r="D22" s="35" t="s">
        <v>229</v>
      </c>
      <c r="E22" s="36" t="s">
        <v>37</v>
      </c>
      <c r="F22" s="37" t="s">
        <v>8</v>
      </c>
      <c r="G22" s="38">
        <v>100</v>
      </c>
      <c r="H22" s="39" t="s">
        <v>301</v>
      </c>
      <c r="I22" s="89">
        <v>0</v>
      </c>
      <c r="J22" s="94">
        <f t="shared" si="0"/>
        <v>0</v>
      </c>
      <c r="K22" s="42" t="s">
        <v>500</v>
      </c>
    </row>
    <row r="23" spans="1:11" s="20" customFormat="1" ht="31.5" customHeight="1" outlineLevel="1" x14ac:dyDescent="0.25">
      <c r="A23" s="32">
        <v>1</v>
      </c>
      <c r="B23" s="33">
        <v>14</v>
      </c>
      <c r="C23" s="34" t="s">
        <v>213</v>
      </c>
      <c r="D23" s="35" t="s">
        <v>228</v>
      </c>
      <c r="E23" s="35" t="s">
        <v>37</v>
      </c>
      <c r="F23" s="37" t="s">
        <v>8</v>
      </c>
      <c r="G23" s="38">
        <v>100</v>
      </c>
      <c r="H23" s="39" t="s">
        <v>301</v>
      </c>
      <c r="I23" s="89">
        <v>0</v>
      </c>
      <c r="J23" s="94">
        <f t="shared" si="0"/>
        <v>0</v>
      </c>
      <c r="K23" s="42" t="s">
        <v>500</v>
      </c>
    </row>
    <row r="24" spans="1:11" s="20" customFormat="1" ht="30" customHeight="1" outlineLevel="1" x14ac:dyDescent="0.25">
      <c r="A24" s="32">
        <v>1</v>
      </c>
      <c r="B24" s="33">
        <v>15</v>
      </c>
      <c r="C24" s="34" t="s">
        <v>213</v>
      </c>
      <c r="D24" s="35" t="s">
        <v>230</v>
      </c>
      <c r="E24" s="36" t="s">
        <v>37</v>
      </c>
      <c r="F24" s="37" t="s">
        <v>8</v>
      </c>
      <c r="G24" s="38">
        <v>100</v>
      </c>
      <c r="H24" s="39" t="s">
        <v>301</v>
      </c>
      <c r="I24" s="89">
        <v>99.447760000000002</v>
      </c>
      <c r="J24" s="94">
        <f t="shared" si="0"/>
        <v>0.99447760000000007</v>
      </c>
      <c r="K24" s="42" t="s">
        <v>500</v>
      </c>
    </row>
    <row r="25" spans="1:11" s="20" customFormat="1" ht="30" customHeight="1" outlineLevel="1" x14ac:dyDescent="0.25">
      <c r="A25" s="32">
        <v>1</v>
      </c>
      <c r="B25" s="33">
        <v>16</v>
      </c>
      <c r="C25" s="34" t="s">
        <v>213</v>
      </c>
      <c r="D25" s="35" t="s">
        <v>383</v>
      </c>
      <c r="E25" s="36" t="s">
        <v>37</v>
      </c>
      <c r="F25" s="37" t="s">
        <v>8</v>
      </c>
      <c r="G25" s="38">
        <v>100</v>
      </c>
      <c r="H25" s="39" t="s">
        <v>301</v>
      </c>
      <c r="I25" s="89">
        <v>0</v>
      </c>
      <c r="J25" s="94">
        <f t="shared" si="0"/>
        <v>0</v>
      </c>
      <c r="K25" s="42" t="s">
        <v>500</v>
      </c>
    </row>
    <row r="26" spans="1:11" s="20" customFormat="1" ht="30" customHeight="1" outlineLevel="1" x14ac:dyDescent="0.25">
      <c r="A26" s="32">
        <v>1</v>
      </c>
      <c r="B26" s="33">
        <v>17</v>
      </c>
      <c r="C26" s="34" t="s">
        <v>213</v>
      </c>
      <c r="D26" s="35" t="s">
        <v>384</v>
      </c>
      <c r="E26" s="36" t="s">
        <v>37</v>
      </c>
      <c r="F26" s="37" t="s">
        <v>8</v>
      </c>
      <c r="G26" s="38">
        <v>100</v>
      </c>
      <c r="H26" s="39" t="s">
        <v>301</v>
      </c>
      <c r="I26" s="89">
        <v>0</v>
      </c>
      <c r="J26" s="94">
        <f t="shared" si="0"/>
        <v>0</v>
      </c>
      <c r="K26" s="42" t="s">
        <v>500</v>
      </c>
    </row>
    <row r="27" spans="1:11" s="18" customFormat="1" ht="30.75" customHeight="1" outlineLevel="1" x14ac:dyDescent="0.25">
      <c r="A27" s="32">
        <v>1</v>
      </c>
      <c r="B27" s="33">
        <v>18</v>
      </c>
      <c r="C27" s="34" t="s">
        <v>213</v>
      </c>
      <c r="D27" s="35" t="s">
        <v>385</v>
      </c>
      <c r="E27" s="35" t="s">
        <v>37</v>
      </c>
      <c r="F27" s="37" t="s">
        <v>8</v>
      </c>
      <c r="G27" s="38">
        <v>100</v>
      </c>
      <c r="H27" s="39" t="s">
        <v>300</v>
      </c>
      <c r="I27" s="89">
        <v>53.475999999999999</v>
      </c>
      <c r="J27" s="94">
        <f t="shared" si="0"/>
        <v>0.53476000000000001</v>
      </c>
      <c r="K27" s="42" t="s">
        <v>536</v>
      </c>
    </row>
    <row r="28" spans="1:11" s="20" customFormat="1" ht="30" customHeight="1" outlineLevel="1" x14ac:dyDescent="0.25">
      <c r="A28" s="32">
        <v>1</v>
      </c>
      <c r="B28" s="33">
        <v>19</v>
      </c>
      <c r="C28" s="34" t="s">
        <v>213</v>
      </c>
      <c r="D28" s="35" t="s">
        <v>92</v>
      </c>
      <c r="E28" s="36" t="s">
        <v>37</v>
      </c>
      <c r="F28" s="37" t="s">
        <v>8</v>
      </c>
      <c r="G28" s="38">
        <v>200</v>
      </c>
      <c r="H28" s="39" t="s">
        <v>300</v>
      </c>
      <c r="I28" s="89">
        <v>200</v>
      </c>
      <c r="J28" s="94">
        <f t="shared" si="0"/>
        <v>1</v>
      </c>
      <c r="K28" s="42" t="s">
        <v>492</v>
      </c>
    </row>
    <row r="29" spans="1:11" s="20" customFormat="1" ht="30" customHeight="1" outlineLevel="1" x14ac:dyDescent="0.25">
      <c r="A29" s="32">
        <v>1</v>
      </c>
      <c r="B29" s="33">
        <v>20</v>
      </c>
      <c r="C29" s="34" t="s">
        <v>213</v>
      </c>
      <c r="D29" s="35" t="s">
        <v>93</v>
      </c>
      <c r="E29" s="36" t="s">
        <v>37</v>
      </c>
      <c r="F29" s="37" t="s">
        <v>8</v>
      </c>
      <c r="G29" s="38">
        <v>200</v>
      </c>
      <c r="H29" s="39" t="s">
        <v>300</v>
      </c>
      <c r="I29" s="89">
        <v>199.435</v>
      </c>
      <c r="J29" s="94">
        <f t="shared" si="0"/>
        <v>0.99717500000000003</v>
      </c>
      <c r="K29" s="42" t="s">
        <v>492</v>
      </c>
    </row>
    <row r="30" spans="1:11" s="20" customFormat="1" ht="30" customHeight="1" outlineLevel="1" x14ac:dyDescent="0.25">
      <c r="A30" s="32"/>
      <c r="B30" s="33">
        <v>21</v>
      </c>
      <c r="C30" s="34" t="s">
        <v>213</v>
      </c>
      <c r="D30" s="35" t="s">
        <v>200</v>
      </c>
      <c r="E30" s="36" t="s">
        <v>37</v>
      </c>
      <c r="F30" s="37" t="s">
        <v>8</v>
      </c>
      <c r="G30" s="38">
        <v>300</v>
      </c>
      <c r="H30" s="39" t="s">
        <v>300</v>
      </c>
      <c r="I30" s="89">
        <v>190.22800000000001</v>
      </c>
      <c r="J30" s="94">
        <f t="shared" si="0"/>
        <v>0.6340933333333334</v>
      </c>
      <c r="K30" s="42" t="s">
        <v>536</v>
      </c>
    </row>
    <row r="31" spans="1:11" s="20" customFormat="1" ht="30" customHeight="1" outlineLevel="1" x14ac:dyDescent="0.2">
      <c r="A31" s="32">
        <v>1</v>
      </c>
      <c r="B31" s="33">
        <v>22</v>
      </c>
      <c r="D31" s="35" t="s">
        <v>386</v>
      </c>
      <c r="E31" s="36" t="s">
        <v>37</v>
      </c>
      <c r="F31" s="37" t="s">
        <v>8</v>
      </c>
      <c r="G31" s="38">
        <v>50</v>
      </c>
      <c r="H31" s="39" t="s">
        <v>301</v>
      </c>
      <c r="I31" s="89">
        <v>0</v>
      </c>
      <c r="J31" s="94">
        <f t="shared" si="0"/>
        <v>0</v>
      </c>
      <c r="K31" s="42" t="s">
        <v>500</v>
      </c>
    </row>
    <row r="32" spans="1:11" s="20" customFormat="1" ht="14.25" x14ac:dyDescent="0.2">
      <c r="A32" s="24">
        <v>2</v>
      </c>
      <c r="B32" s="24"/>
      <c r="C32" s="25" t="s">
        <v>17</v>
      </c>
      <c r="D32" s="26"/>
      <c r="E32" s="26" t="s">
        <v>7</v>
      </c>
      <c r="F32" s="31"/>
      <c r="G32" s="27">
        <f>SUM(G33:G51)</f>
        <v>3000</v>
      </c>
      <c r="H32" s="31"/>
      <c r="I32" s="88">
        <f>SUM(I33:I51)</f>
        <v>546.88681999999994</v>
      </c>
      <c r="J32" s="93">
        <f>I32/G32</f>
        <v>0.18229560666666664</v>
      </c>
      <c r="K32" s="31"/>
    </row>
    <row r="33" spans="1:11" s="18" customFormat="1" ht="45" outlineLevel="1" x14ac:dyDescent="0.2">
      <c r="A33" s="32">
        <v>2</v>
      </c>
      <c r="B33" s="40">
        <v>1</v>
      </c>
      <c r="C33" s="41" t="s">
        <v>17</v>
      </c>
      <c r="D33" s="35" t="s">
        <v>114</v>
      </c>
      <c r="E33" s="36" t="s">
        <v>373</v>
      </c>
      <c r="F33" s="37" t="s">
        <v>304</v>
      </c>
      <c r="G33" s="38">
        <v>90</v>
      </c>
      <c r="H33" s="42" t="s">
        <v>300</v>
      </c>
      <c r="I33" s="90">
        <v>0</v>
      </c>
      <c r="J33" s="95">
        <v>0</v>
      </c>
      <c r="K33" s="42" t="s">
        <v>527</v>
      </c>
    </row>
    <row r="34" spans="1:11" s="20" customFormat="1" ht="45" customHeight="1" outlineLevel="1" x14ac:dyDescent="0.2">
      <c r="A34" s="32">
        <v>2</v>
      </c>
      <c r="B34" s="40">
        <v>2</v>
      </c>
      <c r="C34" s="41" t="s">
        <v>17</v>
      </c>
      <c r="D34" s="35" t="s">
        <v>115</v>
      </c>
      <c r="E34" s="36" t="s">
        <v>332</v>
      </c>
      <c r="F34" s="37" t="s">
        <v>304</v>
      </c>
      <c r="G34" s="38">
        <v>760</v>
      </c>
      <c r="H34" s="42" t="s">
        <v>301</v>
      </c>
      <c r="I34" s="90">
        <v>0</v>
      </c>
      <c r="J34" s="95">
        <v>0</v>
      </c>
      <c r="K34" s="42" t="s">
        <v>527</v>
      </c>
    </row>
    <row r="35" spans="1:11" s="20" customFormat="1" ht="45" customHeight="1" outlineLevel="1" x14ac:dyDescent="0.2">
      <c r="A35" s="32">
        <v>2</v>
      </c>
      <c r="B35" s="40">
        <v>3</v>
      </c>
      <c r="C35" s="41" t="s">
        <v>17</v>
      </c>
      <c r="D35" s="35" t="s">
        <v>223</v>
      </c>
      <c r="E35" s="36" t="s">
        <v>325</v>
      </c>
      <c r="F35" s="37" t="s">
        <v>9</v>
      </c>
      <c r="G35" s="38">
        <v>90</v>
      </c>
      <c r="H35" s="39" t="s">
        <v>302</v>
      </c>
      <c r="I35" s="90">
        <v>0</v>
      </c>
      <c r="J35" s="95">
        <v>0</v>
      </c>
      <c r="K35" s="39" t="s">
        <v>540</v>
      </c>
    </row>
    <row r="36" spans="1:11" s="20" customFormat="1" ht="45" customHeight="1" outlineLevel="1" x14ac:dyDescent="0.2">
      <c r="A36" s="32">
        <v>2</v>
      </c>
      <c r="B36" s="40">
        <v>4</v>
      </c>
      <c r="C36" s="41" t="s">
        <v>17</v>
      </c>
      <c r="D36" s="35" t="s">
        <v>387</v>
      </c>
      <c r="E36" s="36" t="s">
        <v>325</v>
      </c>
      <c r="F36" s="37" t="s">
        <v>9</v>
      </c>
      <c r="G36" s="38">
        <v>100</v>
      </c>
      <c r="H36" s="39" t="s">
        <v>302</v>
      </c>
      <c r="I36" s="90">
        <v>0</v>
      </c>
      <c r="J36" s="95">
        <v>0</v>
      </c>
      <c r="K36" s="39" t="s">
        <v>540</v>
      </c>
    </row>
    <row r="37" spans="1:11" s="20" customFormat="1" ht="45" customHeight="1" outlineLevel="1" x14ac:dyDescent="0.2">
      <c r="A37" s="32">
        <v>2</v>
      </c>
      <c r="B37" s="40">
        <v>5</v>
      </c>
      <c r="C37" s="41" t="s">
        <v>17</v>
      </c>
      <c r="D37" s="35" t="s">
        <v>116</v>
      </c>
      <c r="E37" s="36" t="s">
        <v>325</v>
      </c>
      <c r="F37" s="37" t="s">
        <v>9</v>
      </c>
      <c r="G37" s="38">
        <v>100</v>
      </c>
      <c r="H37" s="42" t="s">
        <v>302</v>
      </c>
      <c r="I37" s="90">
        <v>0</v>
      </c>
      <c r="J37" s="95">
        <v>0</v>
      </c>
      <c r="K37" s="39" t="s">
        <v>540</v>
      </c>
    </row>
    <row r="38" spans="1:11" s="20" customFormat="1" ht="45" customHeight="1" outlineLevel="1" x14ac:dyDescent="0.2">
      <c r="A38" s="32">
        <v>2</v>
      </c>
      <c r="B38" s="40">
        <v>6</v>
      </c>
      <c r="C38" s="41" t="s">
        <v>17</v>
      </c>
      <c r="D38" s="35" t="s">
        <v>117</v>
      </c>
      <c r="E38" s="36" t="s">
        <v>325</v>
      </c>
      <c r="F38" s="37" t="s">
        <v>9</v>
      </c>
      <c r="G38" s="38">
        <v>100</v>
      </c>
      <c r="H38" s="42" t="s">
        <v>302</v>
      </c>
      <c r="I38" s="90">
        <v>0</v>
      </c>
      <c r="J38" s="95">
        <v>0</v>
      </c>
      <c r="K38" s="39" t="s">
        <v>540</v>
      </c>
    </row>
    <row r="39" spans="1:11" s="20" customFormat="1" ht="45" customHeight="1" outlineLevel="1" x14ac:dyDescent="0.2">
      <c r="A39" s="32">
        <v>2</v>
      </c>
      <c r="B39" s="40">
        <v>7</v>
      </c>
      <c r="C39" s="41" t="s">
        <v>17</v>
      </c>
      <c r="D39" s="35" t="s">
        <v>118</v>
      </c>
      <c r="E39" s="36" t="s">
        <v>325</v>
      </c>
      <c r="F39" s="37" t="s">
        <v>9</v>
      </c>
      <c r="G39" s="38">
        <v>100</v>
      </c>
      <c r="H39" s="42" t="s">
        <v>302</v>
      </c>
      <c r="I39" s="90">
        <v>0</v>
      </c>
      <c r="J39" s="95">
        <v>0</v>
      </c>
      <c r="K39" s="39" t="s">
        <v>540</v>
      </c>
    </row>
    <row r="40" spans="1:11" s="20" customFormat="1" ht="30.95" customHeight="1" outlineLevel="1" x14ac:dyDescent="0.2">
      <c r="A40" s="32">
        <v>2</v>
      </c>
      <c r="B40" s="40">
        <v>8</v>
      </c>
      <c r="C40" s="41" t="s">
        <v>17</v>
      </c>
      <c r="D40" s="35" t="s">
        <v>216</v>
      </c>
      <c r="E40" s="36" t="s">
        <v>36</v>
      </c>
      <c r="F40" s="37" t="s">
        <v>11</v>
      </c>
      <c r="G40" s="38">
        <v>90</v>
      </c>
      <c r="H40" s="42" t="s">
        <v>299</v>
      </c>
      <c r="I40" s="90">
        <v>90</v>
      </c>
      <c r="J40" s="94">
        <f t="shared" ref="J40:J48" si="1">I40/G40</f>
        <v>1</v>
      </c>
      <c r="K40" s="42" t="s">
        <v>492</v>
      </c>
    </row>
    <row r="41" spans="1:11" s="20" customFormat="1" ht="31.5" customHeight="1" outlineLevel="1" x14ac:dyDescent="0.2">
      <c r="A41" s="32">
        <v>2</v>
      </c>
      <c r="B41" s="40">
        <v>9</v>
      </c>
      <c r="C41" s="41" t="s">
        <v>17</v>
      </c>
      <c r="D41" s="35" t="s">
        <v>59</v>
      </c>
      <c r="E41" s="36" t="s">
        <v>34</v>
      </c>
      <c r="F41" s="37" t="s">
        <v>8</v>
      </c>
      <c r="G41" s="38">
        <v>350</v>
      </c>
      <c r="H41" s="42" t="s">
        <v>300</v>
      </c>
      <c r="I41" s="90">
        <v>0</v>
      </c>
      <c r="J41" s="94">
        <f t="shared" si="1"/>
        <v>0</v>
      </c>
      <c r="K41" s="42" t="s">
        <v>537</v>
      </c>
    </row>
    <row r="42" spans="1:11" s="20" customFormat="1" ht="33.75" customHeight="1" outlineLevel="1" x14ac:dyDescent="0.2">
      <c r="A42" s="32">
        <v>2</v>
      </c>
      <c r="B42" s="40">
        <v>10</v>
      </c>
      <c r="C42" s="41" t="s">
        <v>17</v>
      </c>
      <c r="D42" s="35" t="s">
        <v>388</v>
      </c>
      <c r="E42" s="36" t="s">
        <v>34</v>
      </c>
      <c r="F42" s="37" t="s">
        <v>8</v>
      </c>
      <c r="G42" s="38">
        <v>250</v>
      </c>
      <c r="H42" s="42" t="s">
        <v>300</v>
      </c>
      <c r="I42" s="90">
        <v>186.88682</v>
      </c>
      <c r="J42" s="94">
        <f t="shared" si="1"/>
        <v>0.74754728000000004</v>
      </c>
      <c r="K42" s="42" t="s">
        <v>536</v>
      </c>
    </row>
    <row r="43" spans="1:11" s="20" customFormat="1" ht="30" customHeight="1" outlineLevel="1" x14ac:dyDescent="0.2">
      <c r="A43" s="32">
        <v>2</v>
      </c>
      <c r="B43" s="40">
        <v>11</v>
      </c>
      <c r="C43" s="41" t="s">
        <v>17</v>
      </c>
      <c r="D43" s="35" t="s">
        <v>389</v>
      </c>
      <c r="E43" s="36" t="s">
        <v>34</v>
      </c>
      <c r="F43" s="37" t="s">
        <v>8</v>
      </c>
      <c r="G43" s="38">
        <v>250</v>
      </c>
      <c r="H43" s="42" t="s">
        <v>301</v>
      </c>
      <c r="I43" s="90">
        <v>0</v>
      </c>
      <c r="J43" s="94">
        <f t="shared" si="1"/>
        <v>0</v>
      </c>
      <c r="K43" s="42" t="s">
        <v>500</v>
      </c>
    </row>
    <row r="44" spans="1:11" s="20" customFormat="1" ht="30" customHeight="1" outlineLevel="1" x14ac:dyDescent="0.2">
      <c r="A44" s="32">
        <v>2</v>
      </c>
      <c r="B44" s="40">
        <v>12</v>
      </c>
      <c r="C44" s="41" t="s">
        <v>17</v>
      </c>
      <c r="D44" s="35" t="s">
        <v>390</v>
      </c>
      <c r="E44" s="36" t="s">
        <v>34</v>
      </c>
      <c r="F44" s="37" t="s">
        <v>8</v>
      </c>
      <c r="G44" s="38">
        <v>90</v>
      </c>
      <c r="H44" s="42" t="s">
        <v>300</v>
      </c>
      <c r="I44" s="90">
        <v>90</v>
      </c>
      <c r="J44" s="94">
        <f t="shared" si="1"/>
        <v>1</v>
      </c>
      <c r="K44" s="42" t="s">
        <v>492</v>
      </c>
    </row>
    <row r="45" spans="1:11" s="20" customFormat="1" ht="43.15" customHeight="1" outlineLevel="1" x14ac:dyDescent="0.2">
      <c r="A45" s="32">
        <v>2</v>
      </c>
      <c r="B45" s="40">
        <v>13</v>
      </c>
      <c r="C45" s="41" t="s">
        <v>17</v>
      </c>
      <c r="D45" s="35" t="s">
        <v>55</v>
      </c>
      <c r="E45" s="104" t="s">
        <v>367</v>
      </c>
      <c r="F45" s="37" t="s">
        <v>8</v>
      </c>
      <c r="G45" s="38">
        <v>90</v>
      </c>
      <c r="H45" s="42" t="s">
        <v>300</v>
      </c>
      <c r="I45" s="90">
        <v>90</v>
      </c>
      <c r="J45" s="94">
        <f t="shared" si="1"/>
        <v>1</v>
      </c>
      <c r="K45" s="42" t="s">
        <v>492</v>
      </c>
    </row>
    <row r="46" spans="1:11" s="20" customFormat="1" ht="30" customHeight="1" outlineLevel="1" x14ac:dyDescent="0.2">
      <c r="A46" s="32">
        <v>2</v>
      </c>
      <c r="B46" s="40">
        <v>14</v>
      </c>
      <c r="C46" s="41" t="s">
        <v>17</v>
      </c>
      <c r="D46" s="35" t="s">
        <v>391</v>
      </c>
      <c r="E46" s="36" t="s">
        <v>34</v>
      </c>
      <c r="F46" s="37" t="s">
        <v>8</v>
      </c>
      <c r="G46" s="38">
        <v>90</v>
      </c>
      <c r="H46" s="42" t="s">
        <v>301</v>
      </c>
      <c r="I46" s="90">
        <v>0</v>
      </c>
      <c r="J46" s="94">
        <f t="shared" si="1"/>
        <v>0</v>
      </c>
      <c r="K46" s="42" t="s">
        <v>500</v>
      </c>
    </row>
    <row r="47" spans="1:11" s="20" customFormat="1" ht="31.5" customHeight="1" outlineLevel="1" x14ac:dyDescent="0.2">
      <c r="A47" s="32">
        <v>2</v>
      </c>
      <c r="B47" s="40">
        <v>15</v>
      </c>
      <c r="C47" s="41" t="s">
        <v>17</v>
      </c>
      <c r="D47" s="35" t="s">
        <v>392</v>
      </c>
      <c r="E47" s="36" t="s">
        <v>34</v>
      </c>
      <c r="F47" s="37" t="s">
        <v>8</v>
      </c>
      <c r="G47" s="38">
        <v>90</v>
      </c>
      <c r="H47" s="42" t="s">
        <v>301</v>
      </c>
      <c r="I47" s="90">
        <v>90</v>
      </c>
      <c r="J47" s="94">
        <f t="shared" si="1"/>
        <v>1</v>
      </c>
      <c r="K47" s="42" t="s">
        <v>492</v>
      </c>
    </row>
    <row r="48" spans="1:11" s="20" customFormat="1" ht="30" customHeight="1" outlineLevel="1" x14ac:dyDescent="0.2">
      <c r="A48" s="32">
        <v>2</v>
      </c>
      <c r="B48" s="40">
        <v>16</v>
      </c>
      <c r="C48" s="41" t="s">
        <v>17</v>
      </c>
      <c r="D48" s="35" t="s">
        <v>393</v>
      </c>
      <c r="E48" s="36" t="s">
        <v>34</v>
      </c>
      <c r="F48" s="37" t="s">
        <v>8</v>
      </c>
      <c r="G48" s="38">
        <v>90</v>
      </c>
      <c r="H48" s="42" t="s">
        <v>301</v>
      </c>
      <c r="I48" s="90">
        <v>0</v>
      </c>
      <c r="J48" s="94">
        <f t="shared" si="1"/>
        <v>0</v>
      </c>
      <c r="K48" s="42" t="s">
        <v>500</v>
      </c>
    </row>
    <row r="49" spans="1:11" s="20" customFormat="1" ht="45" customHeight="1" outlineLevel="1" x14ac:dyDescent="0.2">
      <c r="A49" s="32">
        <v>2</v>
      </c>
      <c r="B49" s="40">
        <v>17</v>
      </c>
      <c r="C49" s="41" t="s">
        <v>17</v>
      </c>
      <c r="D49" s="35" t="s">
        <v>394</v>
      </c>
      <c r="E49" s="36" t="s">
        <v>34</v>
      </c>
      <c r="F49" s="37" t="s">
        <v>8</v>
      </c>
      <c r="G49" s="38">
        <v>90</v>
      </c>
      <c r="H49" s="42" t="s">
        <v>300</v>
      </c>
      <c r="I49" s="90">
        <v>0</v>
      </c>
      <c r="J49" s="95">
        <v>0</v>
      </c>
      <c r="K49" s="42" t="s">
        <v>538</v>
      </c>
    </row>
    <row r="50" spans="1:11" s="20" customFormat="1" ht="30.95" customHeight="1" outlineLevel="1" x14ac:dyDescent="0.2">
      <c r="A50" s="32">
        <v>2</v>
      </c>
      <c r="B50" s="40">
        <v>18</v>
      </c>
      <c r="C50" s="41" t="s">
        <v>17</v>
      </c>
      <c r="D50" s="35" t="s">
        <v>231</v>
      </c>
      <c r="E50" s="36" t="s">
        <v>34</v>
      </c>
      <c r="F50" s="37" t="s">
        <v>8</v>
      </c>
      <c r="G50" s="38">
        <v>90</v>
      </c>
      <c r="H50" s="42" t="s">
        <v>301</v>
      </c>
      <c r="I50" s="90">
        <v>0</v>
      </c>
      <c r="J50" s="95">
        <v>0</v>
      </c>
      <c r="K50" s="42" t="s">
        <v>500</v>
      </c>
    </row>
    <row r="51" spans="1:11" s="20" customFormat="1" ht="30.95" customHeight="1" outlineLevel="1" x14ac:dyDescent="0.2">
      <c r="A51" s="32">
        <v>2</v>
      </c>
      <c r="B51" s="40">
        <v>19</v>
      </c>
      <c r="C51" s="41" t="s">
        <v>17</v>
      </c>
      <c r="D51" s="35" t="s">
        <v>395</v>
      </c>
      <c r="E51" s="36" t="s">
        <v>34</v>
      </c>
      <c r="F51" s="37" t="s">
        <v>8</v>
      </c>
      <c r="G51" s="38">
        <v>90</v>
      </c>
      <c r="H51" s="42" t="s">
        <v>300</v>
      </c>
      <c r="I51" s="90">
        <v>0</v>
      </c>
      <c r="J51" s="95">
        <v>0</v>
      </c>
      <c r="K51" s="42" t="s">
        <v>539</v>
      </c>
    </row>
    <row r="52" spans="1:11" s="20" customFormat="1" ht="14.25" x14ac:dyDescent="0.2">
      <c r="A52" s="24">
        <v>3</v>
      </c>
      <c r="B52" s="24"/>
      <c r="C52" s="25" t="s">
        <v>18</v>
      </c>
      <c r="D52" s="26"/>
      <c r="E52" s="26" t="s">
        <v>7</v>
      </c>
      <c r="F52" s="31"/>
      <c r="G52" s="27">
        <f>SUM(G53:G78)</f>
        <v>3000</v>
      </c>
      <c r="H52" s="31"/>
      <c r="I52" s="88">
        <f>SUM(I53:I78)</f>
        <v>320.69099999999997</v>
      </c>
      <c r="J52" s="93">
        <f>I52/G52</f>
        <v>0.10689699999999999</v>
      </c>
      <c r="K52" s="31"/>
    </row>
    <row r="53" spans="1:11" s="18" customFormat="1" ht="30" customHeight="1" outlineLevel="1" x14ac:dyDescent="0.2">
      <c r="A53" s="32">
        <v>3</v>
      </c>
      <c r="B53" s="40">
        <v>1</v>
      </c>
      <c r="C53" s="41" t="s">
        <v>18</v>
      </c>
      <c r="D53" s="35" t="s">
        <v>396</v>
      </c>
      <c r="E53" s="36" t="s">
        <v>34</v>
      </c>
      <c r="F53" s="37" t="s">
        <v>8</v>
      </c>
      <c r="G53" s="38">
        <v>200</v>
      </c>
      <c r="H53" s="42" t="s">
        <v>301</v>
      </c>
      <c r="I53" s="91">
        <v>0</v>
      </c>
      <c r="J53" s="94">
        <v>0</v>
      </c>
      <c r="K53" s="42" t="s">
        <v>500</v>
      </c>
    </row>
    <row r="54" spans="1:11" s="18" customFormat="1" ht="30" customHeight="1" outlineLevel="1" x14ac:dyDescent="0.2">
      <c r="A54" s="32">
        <v>3</v>
      </c>
      <c r="B54" s="40">
        <v>2</v>
      </c>
      <c r="C54" s="41" t="s">
        <v>18</v>
      </c>
      <c r="D54" s="35" t="s">
        <v>232</v>
      </c>
      <c r="E54" s="36" t="s">
        <v>510</v>
      </c>
      <c r="F54" s="37" t="s">
        <v>9</v>
      </c>
      <c r="G54" s="38">
        <v>75</v>
      </c>
      <c r="H54" s="42" t="s">
        <v>303</v>
      </c>
      <c r="I54" s="91">
        <v>0</v>
      </c>
      <c r="J54" s="94">
        <f t="shared" ref="J54:J67" si="2">I54/G54</f>
        <v>0</v>
      </c>
      <c r="K54" s="42" t="s">
        <v>496</v>
      </c>
    </row>
    <row r="55" spans="1:11" s="18" customFormat="1" ht="45" customHeight="1" outlineLevel="1" x14ac:dyDescent="0.2">
      <c r="A55" s="32">
        <v>3</v>
      </c>
      <c r="B55" s="40">
        <v>3</v>
      </c>
      <c r="C55" s="41" t="s">
        <v>18</v>
      </c>
      <c r="D55" s="35" t="s">
        <v>33</v>
      </c>
      <c r="E55" s="36" t="s">
        <v>325</v>
      </c>
      <c r="F55" s="37" t="s">
        <v>9</v>
      </c>
      <c r="G55" s="38">
        <v>50</v>
      </c>
      <c r="H55" s="42" t="s">
        <v>297</v>
      </c>
      <c r="I55" s="91">
        <v>0</v>
      </c>
      <c r="J55" s="94">
        <f t="shared" si="2"/>
        <v>0</v>
      </c>
      <c r="K55" s="42" t="s">
        <v>540</v>
      </c>
    </row>
    <row r="56" spans="1:11" s="18" customFormat="1" ht="60" customHeight="1" outlineLevel="1" x14ac:dyDescent="0.2">
      <c r="A56" s="32">
        <v>3</v>
      </c>
      <c r="B56" s="40">
        <v>4</v>
      </c>
      <c r="C56" s="41" t="s">
        <v>18</v>
      </c>
      <c r="D56" s="35" t="s">
        <v>397</v>
      </c>
      <c r="E56" s="36" t="s">
        <v>325</v>
      </c>
      <c r="F56" s="37" t="s">
        <v>9</v>
      </c>
      <c r="G56" s="38">
        <v>50</v>
      </c>
      <c r="H56" s="42" t="s">
        <v>302</v>
      </c>
      <c r="I56" s="91">
        <v>0</v>
      </c>
      <c r="J56" s="94">
        <f t="shared" si="2"/>
        <v>0</v>
      </c>
      <c r="K56" s="42" t="s">
        <v>544</v>
      </c>
    </row>
    <row r="57" spans="1:11" s="18" customFormat="1" ht="30" customHeight="1" outlineLevel="1" x14ac:dyDescent="0.2">
      <c r="A57" s="32">
        <v>3</v>
      </c>
      <c r="B57" s="40">
        <v>5</v>
      </c>
      <c r="C57" s="41" t="s">
        <v>18</v>
      </c>
      <c r="D57" s="35" t="s">
        <v>60</v>
      </c>
      <c r="E57" s="36" t="s">
        <v>34</v>
      </c>
      <c r="F57" s="37" t="s">
        <v>8</v>
      </c>
      <c r="G57" s="38">
        <v>200</v>
      </c>
      <c r="H57" s="42" t="s">
        <v>301</v>
      </c>
      <c r="I57" s="91">
        <v>0</v>
      </c>
      <c r="J57" s="94">
        <f t="shared" si="2"/>
        <v>0</v>
      </c>
      <c r="K57" s="42" t="s">
        <v>500</v>
      </c>
    </row>
    <row r="58" spans="1:11" s="18" customFormat="1" ht="30" customHeight="1" outlineLevel="1" x14ac:dyDescent="0.2">
      <c r="A58" s="32">
        <v>3</v>
      </c>
      <c r="B58" s="40">
        <v>6</v>
      </c>
      <c r="C58" s="41" t="s">
        <v>18</v>
      </c>
      <c r="D58" s="35" t="s">
        <v>398</v>
      </c>
      <c r="E58" s="36" t="s">
        <v>34</v>
      </c>
      <c r="F58" s="37" t="s">
        <v>8</v>
      </c>
      <c r="G58" s="38">
        <v>200</v>
      </c>
      <c r="H58" s="39" t="s">
        <v>301</v>
      </c>
      <c r="I58" s="91">
        <v>0</v>
      </c>
      <c r="J58" s="94">
        <f t="shared" si="2"/>
        <v>0</v>
      </c>
      <c r="K58" s="42" t="s">
        <v>500</v>
      </c>
    </row>
    <row r="59" spans="1:11" s="18" customFormat="1" ht="45" customHeight="1" outlineLevel="1" x14ac:dyDescent="0.2">
      <c r="A59" s="32">
        <v>3</v>
      </c>
      <c r="B59" s="40">
        <v>7</v>
      </c>
      <c r="C59" s="41" t="s">
        <v>18</v>
      </c>
      <c r="D59" s="35" t="s">
        <v>399</v>
      </c>
      <c r="E59" s="36" t="s">
        <v>187</v>
      </c>
      <c r="F59" s="37" t="s">
        <v>11</v>
      </c>
      <c r="G59" s="38">
        <v>50</v>
      </c>
      <c r="H59" s="42" t="s">
        <v>299</v>
      </c>
      <c r="I59" s="91">
        <v>50</v>
      </c>
      <c r="J59" s="94">
        <f t="shared" si="2"/>
        <v>1</v>
      </c>
      <c r="K59" s="42" t="s">
        <v>492</v>
      </c>
    </row>
    <row r="60" spans="1:11" s="18" customFormat="1" ht="105" customHeight="1" outlineLevel="1" x14ac:dyDescent="0.2">
      <c r="A60" s="32">
        <v>3</v>
      </c>
      <c r="B60" s="40">
        <v>8</v>
      </c>
      <c r="C60" s="41" t="s">
        <v>18</v>
      </c>
      <c r="D60" s="35" t="s">
        <v>400</v>
      </c>
      <c r="E60" s="36" t="s">
        <v>511</v>
      </c>
      <c r="F60" s="37" t="s">
        <v>11</v>
      </c>
      <c r="G60" s="38">
        <v>100</v>
      </c>
      <c r="H60" s="42" t="s">
        <v>300</v>
      </c>
      <c r="I60" s="91">
        <v>0</v>
      </c>
      <c r="J60" s="94">
        <f t="shared" si="2"/>
        <v>0</v>
      </c>
      <c r="K60" s="42" t="s">
        <v>534</v>
      </c>
    </row>
    <row r="61" spans="1:11" s="18" customFormat="1" ht="60" customHeight="1" outlineLevel="1" x14ac:dyDescent="0.2">
      <c r="A61" s="32">
        <v>3</v>
      </c>
      <c r="B61" s="40">
        <v>9</v>
      </c>
      <c r="C61" s="41" t="s">
        <v>18</v>
      </c>
      <c r="D61" s="35" t="s">
        <v>217</v>
      </c>
      <c r="E61" s="36" t="s">
        <v>512</v>
      </c>
      <c r="F61" s="37" t="s">
        <v>10</v>
      </c>
      <c r="G61" s="38">
        <v>50</v>
      </c>
      <c r="H61" s="42" t="s">
        <v>297</v>
      </c>
      <c r="I61" s="91">
        <v>0</v>
      </c>
      <c r="J61" s="94">
        <f t="shared" si="2"/>
        <v>0</v>
      </c>
      <c r="K61" s="42" t="s">
        <v>544</v>
      </c>
    </row>
    <row r="62" spans="1:11" s="18" customFormat="1" ht="60" customHeight="1" outlineLevel="1" x14ac:dyDescent="0.2">
      <c r="A62" s="32">
        <v>3</v>
      </c>
      <c r="B62" s="40">
        <v>10</v>
      </c>
      <c r="C62" s="41" t="s">
        <v>18</v>
      </c>
      <c r="D62" s="35" t="s">
        <v>311</v>
      </c>
      <c r="E62" s="36" t="s">
        <v>325</v>
      </c>
      <c r="F62" s="37" t="s">
        <v>9</v>
      </c>
      <c r="G62" s="38">
        <v>50</v>
      </c>
      <c r="H62" s="39" t="s">
        <v>302</v>
      </c>
      <c r="I62" s="91">
        <v>0</v>
      </c>
      <c r="J62" s="94">
        <f t="shared" si="2"/>
        <v>0</v>
      </c>
      <c r="K62" s="42" t="s">
        <v>544</v>
      </c>
    </row>
    <row r="63" spans="1:11" s="18" customFormat="1" ht="17.100000000000001" customHeight="1" outlineLevel="1" x14ac:dyDescent="0.2">
      <c r="A63" s="32">
        <v>3</v>
      </c>
      <c r="B63" s="40">
        <v>11</v>
      </c>
      <c r="C63" s="41" t="s">
        <v>18</v>
      </c>
      <c r="D63" s="35" t="s">
        <v>233</v>
      </c>
      <c r="E63" s="36" t="s">
        <v>62</v>
      </c>
      <c r="F63" s="37" t="s">
        <v>8</v>
      </c>
      <c r="G63" s="38">
        <v>75</v>
      </c>
      <c r="H63" s="42" t="s">
        <v>299</v>
      </c>
      <c r="I63" s="90">
        <v>75</v>
      </c>
      <c r="J63" s="94">
        <f t="shared" si="2"/>
        <v>1</v>
      </c>
      <c r="K63" s="42" t="s">
        <v>492</v>
      </c>
    </row>
    <row r="64" spans="1:11" s="18" customFormat="1" ht="30.95" customHeight="1" outlineLevel="1" x14ac:dyDescent="0.2">
      <c r="A64" s="32">
        <v>3</v>
      </c>
      <c r="B64" s="40">
        <v>12</v>
      </c>
      <c r="C64" s="41" t="s">
        <v>18</v>
      </c>
      <c r="D64" s="35" t="s">
        <v>45</v>
      </c>
      <c r="E64" s="36" t="s">
        <v>34</v>
      </c>
      <c r="F64" s="37" t="s">
        <v>8</v>
      </c>
      <c r="G64" s="38">
        <v>500</v>
      </c>
      <c r="H64" s="42" t="s">
        <v>301</v>
      </c>
      <c r="I64" s="90">
        <v>0</v>
      </c>
      <c r="J64" s="95">
        <f t="shared" si="2"/>
        <v>0</v>
      </c>
      <c r="K64" s="42" t="s">
        <v>500</v>
      </c>
    </row>
    <row r="65" spans="1:11" s="18" customFormat="1" ht="30" customHeight="1" outlineLevel="1" x14ac:dyDescent="0.2">
      <c r="A65" s="32">
        <v>3</v>
      </c>
      <c r="B65" s="40">
        <v>13</v>
      </c>
      <c r="C65" s="41" t="s">
        <v>18</v>
      </c>
      <c r="D65" s="35" t="s">
        <v>63</v>
      </c>
      <c r="E65" s="36" t="s">
        <v>34</v>
      </c>
      <c r="F65" s="37" t="s">
        <v>8</v>
      </c>
      <c r="G65" s="38">
        <v>75</v>
      </c>
      <c r="H65" s="42" t="s">
        <v>301</v>
      </c>
      <c r="I65" s="90">
        <v>0</v>
      </c>
      <c r="J65" s="95">
        <f t="shared" si="2"/>
        <v>0</v>
      </c>
      <c r="K65" s="42" t="s">
        <v>500</v>
      </c>
    </row>
    <row r="66" spans="1:11" s="19" customFormat="1" ht="60" customHeight="1" outlineLevel="1" x14ac:dyDescent="0.2">
      <c r="A66" s="32">
        <v>3</v>
      </c>
      <c r="B66" s="40">
        <v>14</v>
      </c>
      <c r="C66" s="41" t="s">
        <v>18</v>
      </c>
      <c r="D66" s="35" t="s">
        <v>64</v>
      </c>
      <c r="E66" s="36" t="s">
        <v>368</v>
      </c>
      <c r="F66" s="37" t="s">
        <v>8</v>
      </c>
      <c r="G66" s="38">
        <v>500</v>
      </c>
      <c r="H66" s="42" t="s">
        <v>299</v>
      </c>
      <c r="I66" s="90">
        <v>170</v>
      </c>
      <c r="J66" s="95">
        <f t="shared" si="2"/>
        <v>0.34</v>
      </c>
      <c r="K66" s="42" t="s">
        <v>551</v>
      </c>
    </row>
    <row r="67" spans="1:11" s="18" customFormat="1" ht="90" customHeight="1" outlineLevel="1" x14ac:dyDescent="0.2">
      <c r="A67" s="32">
        <v>3</v>
      </c>
      <c r="B67" s="40">
        <v>15</v>
      </c>
      <c r="C67" s="41" t="s">
        <v>18</v>
      </c>
      <c r="D67" s="35" t="s">
        <v>234</v>
      </c>
      <c r="E67" s="36" t="s">
        <v>224</v>
      </c>
      <c r="F67" s="37" t="s">
        <v>11</v>
      </c>
      <c r="G67" s="38">
        <v>50</v>
      </c>
      <c r="H67" s="43" t="s">
        <v>299</v>
      </c>
      <c r="I67" s="92">
        <v>25.690999999999999</v>
      </c>
      <c r="J67" s="95">
        <f t="shared" si="2"/>
        <v>0.51381999999999994</v>
      </c>
      <c r="K67" s="43" t="s">
        <v>535</v>
      </c>
    </row>
    <row r="68" spans="1:11" s="18" customFormat="1" ht="34.9" customHeight="1" outlineLevel="1" x14ac:dyDescent="0.2">
      <c r="A68" s="32">
        <v>3</v>
      </c>
      <c r="B68" s="40">
        <v>17</v>
      </c>
      <c r="C68" s="41" t="s">
        <v>18</v>
      </c>
      <c r="D68" s="35" t="s">
        <v>61</v>
      </c>
      <c r="E68" s="36" t="s">
        <v>513</v>
      </c>
      <c r="F68" s="37" t="s">
        <v>9</v>
      </c>
      <c r="G68" s="38">
        <v>50</v>
      </c>
      <c r="H68" s="42" t="s">
        <v>297</v>
      </c>
      <c r="I68" s="92">
        <v>0</v>
      </c>
      <c r="J68" s="96">
        <v>0</v>
      </c>
      <c r="K68" s="42" t="s">
        <v>496</v>
      </c>
    </row>
    <row r="69" spans="1:11" s="18" customFormat="1" ht="34.5" customHeight="1" outlineLevel="1" x14ac:dyDescent="0.2">
      <c r="A69" s="32">
        <v>3</v>
      </c>
      <c r="B69" s="40">
        <v>18</v>
      </c>
      <c r="C69" s="41" t="s">
        <v>18</v>
      </c>
      <c r="D69" s="35" t="s">
        <v>401</v>
      </c>
      <c r="E69" s="36" t="s">
        <v>34</v>
      </c>
      <c r="F69" s="37" t="s">
        <v>8</v>
      </c>
      <c r="G69" s="38">
        <v>200</v>
      </c>
      <c r="H69" s="42" t="s">
        <v>301</v>
      </c>
      <c r="I69" s="92">
        <v>0</v>
      </c>
      <c r="J69" s="96">
        <v>0</v>
      </c>
      <c r="K69" s="42" t="s">
        <v>500</v>
      </c>
    </row>
    <row r="70" spans="1:11" s="18" customFormat="1" ht="45" customHeight="1" outlineLevel="1" x14ac:dyDescent="0.2">
      <c r="A70" s="32">
        <v>3</v>
      </c>
      <c r="B70" s="40">
        <v>19</v>
      </c>
      <c r="C70" s="41" t="s">
        <v>18</v>
      </c>
      <c r="D70" s="35" t="s">
        <v>402</v>
      </c>
      <c r="E70" s="36" t="s">
        <v>325</v>
      </c>
      <c r="F70" s="37" t="s">
        <v>9</v>
      </c>
      <c r="G70" s="38">
        <v>50</v>
      </c>
      <c r="H70" s="39" t="s">
        <v>302</v>
      </c>
      <c r="I70" s="92">
        <v>0</v>
      </c>
      <c r="J70" s="96">
        <v>0</v>
      </c>
      <c r="K70" s="39" t="s">
        <v>540</v>
      </c>
    </row>
    <row r="71" spans="1:11" s="18" customFormat="1" ht="45" customHeight="1" outlineLevel="1" x14ac:dyDescent="0.2">
      <c r="A71" s="32">
        <v>3</v>
      </c>
      <c r="B71" s="40">
        <v>20</v>
      </c>
      <c r="C71" s="41" t="s">
        <v>18</v>
      </c>
      <c r="D71" s="35" t="s">
        <v>188</v>
      </c>
      <c r="E71" s="36" t="s">
        <v>325</v>
      </c>
      <c r="F71" s="37" t="s">
        <v>9</v>
      </c>
      <c r="G71" s="38">
        <v>100</v>
      </c>
      <c r="H71" s="39" t="s">
        <v>302</v>
      </c>
      <c r="I71" s="92">
        <v>0</v>
      </c>
      <c r="J71" s="96">
        <v>0</v>
      </c>
      <c r="K71" s="39" t="s">
        <v>540</v>
      </c>
    </row>
    <row r="72" spans="1:11" s="18" customFormat="1" ht="45" customHeight="1" outlineLevel="1" x14ac:dyDescent="0.2">
      <c r="A72" s="32">
        <v>3</v>
      </c>
      <c r="B72" s="40">
        <v>21</v>
      </c>
      <c r="C72" s="41" t="s">
        <v>18</v>
      </c>
      <c r="D72" s="35" t="s">
        <v>235</v>
      </c>
      <c r="E72" s="36" t="s">
        <v>34</v>
      </c>
      <c r="F72" s="37" t="s">
        <v>8</v>
      </c>
      <c r="G72" s="38">
        <v>50</v>
      </c>
      <c r="H72" s="39" t="s">
        <v>300</v>
      </c>
      <c r="I72" s="92">
        <v>0</v>
      </c>
      <c r="J72" s="96">
        <v>0</v>
      </c>
      <c r="K72" s="42" t="s">
        <v>552</v>
      </c>
    </row>
    <row r="73" spans="1:11" s="18" customFormat="1" ht="30" customHeight="1" outlineLevel="1" x14ac:dyDescent="0.2">
      <c r="A73" s="32">
        <v>3</v>
      </c>
      <c r="B73" s="40">
        <v>22</v>
      </c>
      <c r="C73" s="41" t="s">
        <v>18</v>
      </c>
      <c r="D73" s="35" t="s">
        <v>403</v>
      </c>
      <c r="E73" s="36" t="s">
        <v>514</v>
      </c>
      <c r="F73" s="37" t="s">
        <v>9</v>
      </c>
      <c r="G73" s="38">
        <v>75</v>
      </c>
      <c r="H73" s="39" t="s">
        <v>303</v>
      </c>
      <c r="I73" s="92">
        <v>0</v>
      </c>
      <c r="J73" s="96">
        <v>0</v>
      </c>
      <c r="K73" s="39" t="s">
        <v>496</v>
      </c>
    </row>
    <row r="74" spans="1:11" s="18" customFormat="1" ht="48.2" customHeight="1" outlineLevel="1" x14ac:dyDescent="0.2">
      <c r="A74" s="32">
        <v>3</v>
      </c>
      <c r="B74" s="40">
        <v>23</v>
      </c>
      <c r="C74" s="41" t="s">
        <v>18</v>
      </c>
      <c r="D74" s="35" t="s">
        <v>189</v>
      </c>
      <c r="E74" s="36" t="s">
        <v>190</v>
      </c>
      <c r="F74" s="37" t="s">
        <v>304</v>
      </c>
      <c r="G74" s="38">
        <v>50</v>
      </c>
      <c r="H74" s="39" t="s">
        <v>301</v>
      </c>
      <c r="I74" s="89">
        <v>0</v>
      </c>
      <c r="J74" s="97">
        <v>0</v>
      </c>
      <c r="K74" s="39" t="s">
        <v>527</v>
      </c>
    </row>
    <row r="75" spans="1:11" s="20" customFormat="1" ht="30" customHeight="1" outlineLevel="1" x14ac:dyDescent="0.2">
      <c r="A75" s="32"/>
      <c r="B75" s="40">
        <v>24</v>
      </c>
      <c r="C75" s="41"/>
      <c r="D75" s="35" t="s">
        <v>515</v>
      </c>
      <c r="E75" s="36" t="s">
        <v>34</v>
      </c>
      <c r="F75" s="37" t="s">
        <v>8</v>
      </c>
      <c r="G75" s="38">
        <v>50</v>
      </c>
      <c r="H75" s="39" t="s">
        <v>301</v>
      </c>
      <c r="I75" s="89">
        <v>0</v>
      </c>
      <c r="J75" s="97">
        <v>0</v>
      </c>
      <c r="K75" s="42" t="s">
        <v>500</v>
      </c>
    </row>
    <row r="76" spans="1:11" s="20" customFormat="1" ht="60" customHeight="1" outlineLevel="1" x14ac:dyDescent="0.2">
      <c r="A76" s="32"/>
      <c r="B76" s="40">
        <v>25</v>
      </c>
      <c r="C76" s="41"/>
      <c r="D76" s="35" t="s">
        <v>516</v>
      </c>
      <c r="E76" s="36" t="s">
        <v>325</v>
      </c>
      <c r="F76" s="37" t="s">
        <v>9</v>
      </c>
      <c r="G76" s="38">
        <v>50</v>
      </c>
      <c r="H76" s="39" t="s">
        <v>303</v>
      </c>
      <c r="I76" s="89">
        <v>0</v>
      </c>
      <c r="J76" s="97">
        <v>0</v>
      </c>
      <c r="K76" s="39" t="s">
        <v>544</v>
      </c>
    </row>
    <row r="77" spans="1:11" s="20" customFormat="1" ht="60" customHeight="1" outlineLevel="1" x14ac:dyDescent="0.2">
      <c r="A77" s="32"/>
      <c r="B77" s="40">
        <v>26</v>
      </c>
      <c r="C77" s="41"/>
      <c r="D77" s="35" t="s">
        <v>517</v>
      </c>
      <c r="E77" s="36" t="s">
        <v>518</v>
      </c>
      <c r="F77" s="37" t="s">
        <v>9</v>
      </c>
      <c r="G77" s="38">
        <v>50</v>
      </c>
      <c r="H77" s="39" t="s">
        <v>303</v>
      </c>
      <c r="I77" s="89">
        <v>0</v>
      </c>
      <c r="J77" s="97">
        <v>0</v>
      </c>
      <c r="K77" s="39" t="s">
        <v>544</v>
      </c>
    </row>
    <row r="78" spans="1:11" s="20" customFormat="1" ht="30" customHeight="1" outlineLevel="1" x14ac:dyDescent="0.2">
      <c r="A78" s="32"/>
      <c r="B78" s="40">
        <v>27</v>
      </c>
      <c r="C78" s="41"/>
      <c r="D78" s="35" t="s">
        <v>519</v>
      </c>
      <c r="E78" s="36" t="s">
        <v>325</v>
      </c>
      <c r="F78" s="37" t="s">
        <v>304</v>
      </c>
      <c r="G78" s="38">
        <v>50</v>
      </c>
      <c r="H78" s="39" t="s">
        <v>303</v>
      </c>
      <c r="I78" s="89">
        <v>0</v>
      </c>
      <c r="J78" s="97">
        <v>0</v>
      </c>
      <c r="K78" s="39" t="s">
        <v>533</v>
      </c>
    </row>
    <row r="79" spans="1:11" s="20" customFormat="1" ht="14.25" x14ac:dyDescent="0.2">
      <c r="A79" s="24">
        <v>4</v>
      </c>
      <c r="B79" s="24"/>
      <c r="C79" s="25" t="s">
        <v>19</v>
      </c>
      <c r="D79" s="26"/>
      <c r="E79" s="26" t="s">
        <v>7</v>
      </c>
      <c r="F79" s="31"/>
      <c r="G79" s="27">
        <f>SUM(G80:G99)</f>
        <v>3000</v>
      </c>
      <c r="H79" s="31"/>
      <c r="I79" s="88">
        <f>SUM(I80:I99)</f>
        <v>99</v>
      </c>
      <c r="J79" s="93">
        <f>I79/G79</f>
        <v>3.3000000000000002E-2</v>
      </c>
      <c r="K79" s="31"/>
    </row>
    <row r="80" spans="1:11" s="18" customFormat="1" ht="30" customHeight="1" outlineLevel="1" x14ac:dyDescent="0.2">
      <c r="A80" s="32">
        <v>4</v>
      </c>
      <c r="B80" s="40">
        <v>1</v>
      </c>
      <c r="C80" s="41" t="s">
        <v>19</v>
      </c>
      <c r="D80" s="35" t="s">
        <v>404</v>
      </c>
      <c r="E80" s="36" t="s">
        <v>34</v>
      </c>
      <c r="F80" s="37" t="s">
        <v>8</v>
      </c>
      <c r="G80" s="38">
        <v>200</v>
      </c>
      <c r="H80" s="39" t="s">
        <v>298</v>
      </c>
      <c r="I80" s="89">
        <v>0</v>
      </c>
      <c r="J80" s="111">
        <f t="shared" ref="J80:J81" si="3">I80/G80</f>
        <v>0</v>
      </c>
      <c r="K80" s="42" t="s">
        <v>501</v>
      </c>
    </row>
    <row r="81" spans="1:11" s="18" customFormat="1" ht="30" customHeight="1" outlineLevel="1" x14ac:dyDescent="0.2">
      <c r="A81" s="32">
        <v>4</v>
      </c>
      <c r="B81" s="40">
        <v>2</v>
      </c>
      <c r="C81" s="41" t="s">
        <v>19</v>
      </c>
      <c r="D81" s="35" t="s">
        <v>236</v>
      </c>
      <c r="E81" s="36" t="s">
        <v>34</v>
      </c>
      <c r="F81" s="37" t="s">
        <v>8</v>
      </c>
      <c r="G81" s="38">
        <v>300</v>
      </c>
      <c r="H81" s="39" t="s">
        <v>298</v>
      </c>
      <c r="I81" s="89">
        <v>99</v>
      </c>
      <c r="J81" s="111">
        <f t="shared" si="3"/>
        <v>0.33</v>
      </c>
      <c r="K81" s="42" t="s">
        <v>553</v>
      </c>
    </row>
    <row r="82" spans="1:11" s="18" customFormat="1" ht="30" customHeight="1" outlineLevel="1" x14ac:dyDescent="0.2">
      <c r="A82" s="32">
        <v>4</v>
      </c>
      <c r="B82" s="40">
        <v>3</v>
      </c>
      <c r="C82" s="41" t="s">
        <v>19</v>
      </c>
      <c r="D82" s="35" t="s">
        <v>237</v>
      </c>
      <c r="E82" s="36" t="s">
        <v>37</v>
      </c>
      <c r="F82" s="37" t="s">
        <v>8</v>
      </c>
      <c r="G82" s="38">
        <v>200</v>
      </c>
      <c r="H82" s="39" t="s">
        <v>298</v>
      </c>
      <c r="I82" s="89">
        <v>0</v>
      </c>
      <c r="J82" s="97">
        <v>0</v>
      </c>
      <c r="K82" s="42" t="s">
        <v>501</v>
      </c>
    </row>
    <row r="83" spans="1:11" s="18" customFormat="1" ht="30.75" customHeight="1" outlineLevel="1" x14ac:dyDescent="0.2">
      <c r="A83" s="32">
        <v>4</v>
      </c>
      <c r="B83" s="40">
        <v>4</v>
      </c>
      <c r="C83" s="41" t="s">
        <v>19</v>
      </c>
      <c r="D83" s="35" t="s">
        <v>238</v>
      </c>
      <c r="E83" s="36" t="s">
        <v>65</v>
      </c>
      <c r="F83" s="37" t="s">
        <v>8</v>
      </c>
      <c r="G83" s="38">
        <v>100</v>
      </c>
      <c r="H83" s="39" t="s">
        <v>301</v>
      </c>
      <c r="I83" s="89">
        <v>0</v>
      </c>
      <c r="J83" s="97">
        <v>0</v>
      </c>
      <c r="K83" s="42" t="s">
        <v>500</v>
      </c>
    </row>
    <row r="84" spans="1:11" s="20" customFormat="1" ht="31.5" customHeight="1" outlineLevel="1" x14ac:dyDescent="0.2">
      <c r="A84" s="32">
        <v>4</v>
      </c>
      <c r="B84" s="40">
        <v>5</v>
      </c>
      <c r="C84" s="41" t="s">
        <v>19</v>
      </c>
      <c r="D84" s="35" t="s">
        <v>405</v>
      </c>
      <c r="E84" s="36" t="s">
        <v>37</v>
      </c>
      <c r="F84" s="37" t="s">
        <v>8</v>
      </c>
      <c r="G84" s="38">
        <v>100</v>
      </c>
      <c r="H84" s="39" t="s">
        <v>298</v>
      </c>
      <c r="I84" s="89">
        <v>0</v>
      </c>
      <c r="J84" s="97">
        <v>0</v>
      </c>
      <c r="K84" s="42" t="s">
        <v>501</v>
      </c>
    </row>
    <row r="85" spans="1:11" s="18" customFormat="1" ht="30" outlineLevel="1" x14ac:dyDescent="0.2">
      <c r="A85" s="32">
        <v>4</v>
      </c>
      <c r="B85" s="40">
        <v>6</v>
      </c>
      <c r="C85" s="41" t="s">
        <v>19</v>
      </c>
      <c r="D85" s="35" t="s">
        <v>406</v>
      </c>
      <c r="E85" s="36" t="s">
        <v>37</v>
      </c>
      <c r="F85" s="37" t="s">
        <v>8</v>
      </c>
      <c r="G85" s="38">
        <v>100</v>
      </c>
      <c r="H85" s="39" t="s">
        <v>298</v>
      </c>
      <c r="I85" s="89">
        <v>0</v>
      </c>
      <c r="J85" s="97">
        <v>0</v>
      </c>
      <c r="K85" s="42" t="s">
        <v>501</v>
      </c>
    </row>
    <row r="86" spans="1:11" s="18" customFormat="1" ht="30.75" customHeight="1" outlineLevel="1" x14ac:dyDescent="0.2">
      <c r="A86" s="32">
        <v>4</v>
      </c>
      <c r="B86" s="40">
        <v>7</v>
      </c>
      <c r="C86" s="41" t="s">
        <v>19</v>
      </c>
      <c r="D86" s="35" t="s">
        <v>239</v>
      </c>
      <c r="E86" s="36" t="s">
        <v>34</v>
      </c>
      <c r="F86" s="37" t="s">
        <v>8</v>
      </c>
      <c r="G86" s="38">
        <v>100</v>
      </c>
      <c r="H86" s="39" t="s">
        <v>301</v>
      </c>
      <c r="I86" s="89">
        <v>0</v>
      </c>
      <c r="J86" s="97">
        <v>0</v>
      </c>
      <c r="K86" s="42" t="s">
        <v>500</v>
      </c>
    </row>
    <row r="87" spans="1:11" s="18" customFormat="1" ht="34.5" customHeight="1" outlineLevel="1" x14ac:dyDescent="0.2">
      <c r="A87" s="32">
        <v>4</v>
      </c>
      <c r="B87" s="40">
        <v>8</v>
      </c>
      <c r="C87" s="41" t="s">
        <v>19</v>
      </c>
      <c r="D87" s="35" t="s">
        <v>47</v>
      </c>
      <c r="E87" s="36" t="s">
        <v>34</v>
      </c>
      <c r="F87" s="37" t="s">
        <v>8</v>
      </c>
      <c r="G87" s="38">
        <v>100</v>
      </c>
      <c r="H87" s="39" t="s">
        <v>301</v>
      </c>
      <c r="I87" s="89">
        <v>0</v>
      </c>
      <c r="J87" s="97">
        <v>0</v>
      </c>
      <c r="K87" s="42" t="s">
        <v>500</v>
      </c>
    </row>
    <row r="88" spans="1:11" s="18" customFormat="1" ht="30" customHeight="1" outlineLevel="1" x14ac:dyDescent="0.2">
      <c r="A88" s="32">
        <v>4</v>
      </c>
      <c r="B88" s="40">
        <v>9</v>
      </c>
      <c r="C88" s="41" t="s">
        <v>19</v>
      </c>
      <c r="D88" s="35" t="s">
        <v>240</v>
      </c>
      <c r="E88" s="36" t="s">
        <v>34</v>
      </c>
      <c r="F88" s="37" t="s">
        <v>8</v>
      </c>
      <c r="G88" s="38">
        <v>100</v>
      </c>
      <c r="H88" s="39" t="s">
        <v>301</v>
      </c>
      <c r="I88" s="89">
        <v>0</v>
      </c>
      <c r="J88" s="97">
        <v>0</v>
      </c>
      <c r="K88" s="42" t="s">
        <v>500</v>
      </c>
    </row>
    <row r="89" spans="1:11" s="18" customFormat="1" ht="30.95" customHeight="1" outlineLevel="1" x14ac:dyDescent="0.2">
      <c r="A89" s="32">
        <v>4</v>
      </c>
      <c r="B89" s="40">
        <v>10</v>
      </c>
      <c r="C89" s="41" t="s">
        <v>19</v>
      </c>
      <c r="D89" s="35" t="s">
        <v>48</v>
      </c>
      <c r="E89" s="36" t="s">
        <v>34</v>
      </c>
      <c r="F89" s="37" t="s">
        <v>8</v>
      </c>
      <c r="G89" s="38">
        <v>100</v>
      </c>
      <c r="H89" s="39" t="s">
        <v>298</v>
      </c>
      <c r="I89" s="89">
        <v>0</v>
      </c>
      <c r="J89" s="97">
        <v>0</v>
      </c>
      <c r="K89" s="42" t="s">
        <v>501</v>
      </c>
    </row>
    <row r="90" spans="1:11" s="18" customFormat="1" ht="30.75" customHeight="1" outlineLevel="1" x14ac:dyDescent="0.2">
      <c r="A90" s="32">
        <v>4</v>
      </c>
      <c r="B90" s="40">
        <v>11</v>
      </c>
      <c r="C90" s="41" t="s">
        <v>19</v>
      </c>
      <c r="D90" s="35" t="s">
        <v>407</v>
      </c>
      <c r="E90" s="36" t="s">
        <v>34</v>
      </c>
      <c r="F90" s="37" t="s">
        <v>8</v>
      </c>
      <c r="G90" s="38">
        <v>100</v>
      </c>
      <c r="H90" s="39" t="s">
        <v>298</v>
      </c>
      <c r="I90" s="89">
        <v>0</v>
      </c>
      <c r="J90" s="97">
        <v>0</v>
      </c>
      <c r="K90" s="42" t="s">
        <v>501</v>
      </c>
    </row>
    <row r="91" spans="1:11" s="18" customFormat="1" ht="36" customHeight="1" outlineLevel="1" x14ac:dyDescent="0.2">
      <c r="A91" s="32">
        <v>4</v>
      </c>
      <c r="B91" s="40">
        <v>12</v>
      </c>
      <c r="C91" s="41" t="s">
        <v>19</v>
      </c>
      <c r="D91" s="35" t="s">
        <v>66</v>
      </c>
      <c r="E91" s="36" t="s">
        <v>34</v>
      </c>
      <c r="F91" s="37" t="s">
        <v>8</v>
      </c>
      <c r="G91" s="38">
        <v>100</v>
      </c>
      <c r="H91" s="39" t="s">
        <v>298</v>
      </c>
      <c r="I91" s="89">
        <v>0</v>
      </c>
      <c r="J91" s="97">
        <v>0</v>
      </c>
      <c r="K91" s="42" t="s">
        <v>501</v>
      </c>
    </row>
    <row r="92" spans="1:11" s="18" customFormat="1" ht="45" customHeight="1" outlineLevel="1" x14ac:dyDescent="0.2">
      <c r="A92" s="32">
        <v>4</v>
      </c>
      <c r="B92" s="40">
        <v>13</v>
      </c>
      <c r="C92" s="41" t="s">
        <v>19</v>
      </c>
      <c r="D92" s="35" t="s">
        <v>408</v>
      </c>
      <c r="E92" s="36" t="s">
        <v>325</v>
      </c>
      <c r="F92" s="37" t="s">
        <v>9</v>
      </c>
      <c r="G92" s="38">
        <v>150</v>
      </c>
      <c r="H92" s="39" t="s">
        <v>302</v>
      </c>
      <c r="I92" s="89">
        <v>0</v>
      </c>
      <c r="J92" s="97">
        <v>0</v>
      </c>
      <c r="K92" s="39" t="s">
        <v>540</v>
      </c>
    </row>
    <row r="93" spans="1:11" s="18" customFormat="1" ht="60" customHeight="1" outlineLevel="1" x14ac:dyDescent="0.2">
      <c r="A93" s="32">
        <v>4</v>
      </c>
      <c r="B93" s="40">
        <v>14</v>
      </c>
      <c r="C93" s="41" t="s">
        <v>19</v>
      </c>
      <c r="D93" s="35" t="s">
        <v>134</v>
      </c>
      <c r="E93" s="36" t="s">
        <v>325</v>
      </c>
      <c r="F93" s="37" t="s">
        <v>9</v>
      </c>
      <c r="G93" s="38">
        <v>200</v>
      </c>
      <c r="H93" s="39" t="s">
        <v>302</v>
      </c>
      <c r="I93" s="89">
        <v>0</v>
      </c>
      <c r="J93" s="97">
        <v>0</v>
      </c>
      <c r="K93" s="39" t="s">
        <v>541</v>
      </c>
    </row>
    <row r="94" spans="1:11" s="18" customFormat="1" ht="60" customHeight="1" outlineLevel="1" x14ac:dyDescent="0.2">
      <c r="A94" s="32">
        <v>4</v>
      </c>
      <c r="B94" s="40">
        <v>15</v>
      </c>
      <c r="C94" s="41" t="s">
        <v>19</v>
      </c>
      <c r="D94" s="35" t="s">
        <v>135</v>
      </c>
      <c r="E94" s="36" t="s">
        <v>325</v>
      </c>
      <c r="F94" s="37" t="s">
        <v>9</v>
      </c>
      <c r="G94" s="38">
        <v>150</v>
      </c>
      <c r="H94" s="39" t="s">
        <v>302</v>
      </c>
      <c r="I94" s="89">
        <v>0</v>
      </c>
      <c r="J94" s="97">
        <v>0</v>
      </c>
      <c r="K94" s="39" t="s">
        <v>541</v>
      </c>
    </row>
    <row r="95" spans="1:11" s="20" customFormat="1" ht="60" customHeight="1" outlineLevel="1" x14ac:dyDescent="0.2">
      <c r="A95" s="32">
        <v>4</v>
      </c>
      <c r="B95" s="40">
        <v>16</v>
      </c>
      <c r="C95" s="41" t="s">
        <v>19</v>
      </c>
      <c r="D95" s="35" t="s">
        <v>136</v>
      </c>
      <c r="E95" s="36" t="s">
        <v>325</v>
      </c>
      <c r="F95" s="37" t="s">
        <v>9</v>
      </c>
      <c r="G95" s="38">
        <v>250</v>
      </c>
      <c r="H95" s="39" t="s">
        <v>302</v>
      </c>
      <c r="I95" s="89">
        <v>0</v>
      </c>
      <c r="J95" s="97">
        <v>0</v>
      </c>
      <c r="K95" s="39" t="s">
        <v>541</v>
      </c>
    </row>
    <row r="96" spans="1:11" s="18" customFormat="1" ht="60" customHeight="1" outlineLevel="1" x14ac:dyDescent="0.2">
      <c r="A96" s="32">
        <v>4</v>
      </c>
      <c r="B96" s="40">
        <v>17</v>
      </c>
      <c r="C96" s="41" t="s">
        <v>19</v>
      </c>
      <c r="D96" s="35" t="s">
        <v>354</v>
      </c>
      <c r="E96" s="36" t="s">
        <v>325</v>
      </c>
      <c r="F96" s="37" t="s">
        <v>9</v>
      </c>
      <c r="G96" s="38">
        <v>100</v>
      </c>
      <c r="H96" s="39" t="s">
        <v>302</v>
      </c>
      <c r="I96" s="89">
        <v>0</v>
      </c>
      <c r="J96" s="97">
        <v>0</v>
      </c>
      <c r="K96" s="39" t="s">
        <v>541</v>
      </c>
    </row>
    <row r="97" spans="1:11" s="18" customFormat="1" ht="30" customHeight="1" outlineLevel="1" x14ac:dyDescent="0.2">
      <c r="A97" s="32">
        <v>4</v>
      </c>
      <c r="B97" s="40">
        <v>18</v>
      </c>
      <c r="C97" s="41" t="s">
        <v>19</v>
      </c>
      <c r="D97" s="35" t="s">
        <v>409</v>
      </c>
      <c r="E97" s="36" t="s">
        <v>332</v>
      </c>
      <c r="F97" s="37" t="s">
        <v>304</v>
      </c>
      <c r="G97" s="38">
        <v>300</v>
      </c>
      <c r="H97" s="39" t="s">
        <v>301</v>
      </c>
      <c r="I97" s="89">
        <v>0</v>
      </c>
      <c r="J97" s="97">
        <v>0</v>
      </c>
      <c r="K97" s="39" t="s">
        <v>527</v>
      </c>
    </row>
    <row r="98" spans="1:11" s="18" customFormat="1" ht="60" customHeight="1" outlineLevel="1" x14ac:dyDescent="0.2">
      <c r="A98" s="32">
        <v>4</v>
      </c>
      <c r="B98" s="40">
        <v>19</v>
      </c>
      <c r="C98" s="41" t="s">
        <v>19</v>
      </c>
      <c r="D98" s="35" t="s">
        <v>137</v>
      </c>
      <c r="E98" s="36" t="s">
        <v>325</v>
      </c>
      <c r="F98" s="37" t="s">
        <v>9</v>
      </c>
      <c r="G98" s="38">
        <v>150</v>
      </c>
      <c r="H98" s="39" t="s">
        <v>302</v>
      </c>
      <c r="I98" s="89">
        <v>0</v>
      </c>
      <c r="J98" s="97">
        <v>0</v>
      </c>
      <c r="K98" s="39" t="s">
        <v>541</v>
      </c>
    </row>
    <row r="99" spans="1:11" s="18" customFormat="1" ht="30.95" customHeight="1" outlineLevel="1" x14ac:dyDescent="0.2">
      <c r="A99" s="32">
        <v>4</v>
      </c>
      <c r="B99" s="40">
        <v>20</v>
      </c>
      <c r="C99" s="41" t="s">
        <v>19</v>
      </c>
      <c r="D99" s="35" t="s">
        <v>64</v>
      </c>
      <c r="E99" s="36" t="s">
        <v>34</v>
      </c>
      <c r="F99" s="37" t="s">
        <v>8</v>
      </c>
      <c r="G99" s="38">
        <v>100</v>
      </c>
      <c r="H99" s="39" t="s">
        <v>301</v>
      </c>
      <c r="I99" s="89">
        <v>0</v>
      </c>
      <c r="J99" s="97">
        <v>0</v>
      </c>
      <c r="K99" s="42" t="s">
        <v>500</v>
      </c>
    </row>
    <row r="100" spans="1:11" s="20" customFormat="1" ht="14.25" x14ac:dyDescent="0.2">
      <c r="A100" s="24">
        <v>5</v>
      </c>
      <c r="B100" s="24"/>
      <c r="C100" s="25" t="s">
        <v>20</v>
      </c>
      <c r="D100" s="26"/>
      <c r="E100" s="26" t="s">
        <v>7</v>
      </c>
      <c r="F100" s="31"/>
      <c r="G100" s="27">
        <f>SUM(G101:G117)</f>
        <v>3000</v>
      </c>
      <c r="H100" s="31"/>
      <c r="I100" s="88">
        <f>SUM(I101:I117)</f>
        <v>300</v>
      </c>
      <c r="J100" s="93">
        <f>I100/G100</f>
        <v>0.1</v>
      </c>
      <c r="K100" s="31"/>
    </row>
    <row r="101" spans="1:11" s="18" customFormat="1" ht="60" customHeight="1" outlineLevel="1" x14ac:dyDescent="0.2">
      <c r="A101" s="32">
        <v>5</v>
      </c>
      <c r="B101" s="40">
        <v>1</v>
      </c>
      <c r="C101" s="41" t="s">
        <v>20</v>
      </c>
      <c r="D101" s="35" t="s">
        <v>410</v>
      </c>
      <c r="E101" s="36" t="s">
        <v>34</v>
      </c>
      <c r="F101" s="37" t="s">
        <v>11</v>
      </c>
      <c r="G101" s="38">
        <v>100</v>
      </c>
      <c r="H101" s="42" t="s">
        <v>300</v>
      </c>
      <c r="I101" s="90">
        <v>0</v>
      </c>
      <c r="J101" s="94">
        <f t="shared" ref="J101:J117" si="4">I101/G101</f>
        <v>0</v>
      </c>
      <c r="K101" s="42" t="s">
        <v>530</v>
      </c>
    </row>
    <row r="102" spans="1:11" s="20" customFormat="1" ht="34.9" customHeight="1" outlineLevel="1" x14ac:dyDescent="0.2">
      <c r="A102" s="32">
        <v>5</v>
      </c>
      <c r="B102" s="40">
        <v>2</v>
      </c>
      <c r="C102" s="41" t="s">
        <v>20</v>
      </c>
      <c r="D102" s="35" t="s">
        <v>49</v>
      </c>
      <c r="E102" s="36" t="s">
        <v>34</v>
      </c>
      <c r="F102" s="37" t="s">
        <v>8</v>
      </c>
      <c r="G102" s="38">
        <v>100</v>
      </c>
      <c r="H102" s="42" t="s">
        <v>301</v>
      </c>
      <c r="I102" s="90">
        <v>0</v>
      </c>
      <c r="J102" s="94">
        <f t="shared" si="4"/>
        <v>0</v>
      </c>
      <c r="K102" s="42" t="s">
        <v>500</v>
      </c>
    </row>
    <row r="103" spans="1:11" s="20" customFormat="1" ht="30" customHeight="1" outlineLevel="1" x14ac:dyDescent="0.2">
      <c r="A103" s="32">
        <v>5</v>
      </c>
      <c r="B103" s="40">
        <v>3</v>
      </c>
      <c r="C103" s="41" t="s">
        <v>20</v>
      </c>
      <c r="D103" s="35" t="s">
        <v>241</v>
      </c>
      <c r="E103" s="36" t="s">
        <v>34</v>
      </c>
      <c r="F103" s="37" t="s">
        <v>8</v>
      </c>
      <c r="G103" s="38">
        <v>100</v>
      </c>
      <c r="H103" s="42" t="s">
        <v>298</v>
      </c>
      <c r="I103" s="90">
        <v>0</v>
      </c>
      <c r="J103" s="94">
        <f t="shared" si="4"/>
        <v>0</v>
      </c>
      <c r="K103" s="42" t="s">
        <v>501</v>
      </c>
    </row>
    <row r="104" spans="1:11" s="20" customFormat="1" ht="30" customHeight="1" outlineLevel="1" x14ac:dyDescent="0.2">
      <c r="A104" s="32">
        <v>5</v>
      </c>
      <c r="B104" s="40">
        <v>4</v>
      </c>
      <c r="C104" s="41" t="s">
        <v>20</v>
      </c>
      <c r="D104" s="35" t="s">
        <v>241</v>
      </c>
      <c r="E104" s="36" t="s">
        <v>119</v>
      </c>
      <c r="F104" s="37" t="s">
        <v>8</v>
      </c>
      <c r="G104" s="38">
        <v>50</v>
      </c>
      <c r="H104" s="42" t="s">
        <v>299</v>
      </c>
      <c r="I104" s="90">
        <v>50</v>
      </c>
      <c r="J104" s="94">
        <f t="shared" si="4"/>
        <v>1</v>
      </c>
      <c r="K104" s="42" t="s">
        <v>492</v>
      </c>
    </row>
    <row r="105" spans="1:11" s="20" customFormat="1" ht="30" customHeight="1" outlineLevel="1" x14ac:dyDescent="0.2">
      <c r="A105" s="32">
        <v>5</v>
      </c>
      <c r="B105" s="40">
        <v>5</v>
      </c>
      <c r="C105" s="41" t="s">
        <v>20</v>
      </c>
      <c r="D105" s="35" t="s">
        <v>242</v>
      </c>
      <c r="E105" s="36" t="s">
        <v>34</v>
      </c>
      <c r="F105" s="37" t="s">
        <v>8</v>
      </c>
      <c r="G105" s="38">
        <v>150</v>
      </c>
      <c r="H105" s="42" t="s">
        <v>301</v>
      </c>
      <c r="I105" s="90">
        <v>0</v>
      </c>
      <c r="J105" s="94">
        <f t="shared" si="4"/>
        <v>0</v>
      </c>
      <c r="K105" s="42" t="s">
        <v>500</v>
      </c>
    </row>
    <row r="106" spans="1:11" s="18" customFormat="1" ht="32.25" customHeight="1" outlineLevel="1" x14ac:dyDescent="0.2">
      <c r="A106" s="32">
        <v>5</v>
      </c>
      <c r="B106" s="40">
        <v>6</v>
      </c>
      <c r="C106" s="41" t="s">
        <v>20</v>
      </c>
      <c r="D106" s="35" t="s">
        <v>68</v>
      </c>
      <c r="E106" s="36" t="s">
        <v>34</v>
      </c>
      <c r="F106" s="37" t="s">
        <v>8</v>
      </c>
      <c r="G106" s="38">
        <v>100</v>
      </c>
      <c r="H106" s="42" t="s">
        <v>298</v>
      </c>
      <c r="I106" s="90">
        <v>0</v>
      </c>
      <c r="J106" s="94">
        <f t="shared" si="4"/>
        <v>0</v>
      </c>
      <c r="K106" s="42" t="s">
        <v>501</v>
      </c>
    </row>
    <row r="107" spans="1:11" s="20" customFormat="1" ht="30" outlineLevel="1" x14ac:dyDescent="0.2">
      <c r="A107" s="32">
        <v>5</v>
      </c>
      <c r="B107" s="40">
        <v>7</v>
      </c>
      <c r="C107" s="41" t="s">
        <v>20</v>
      </c>
      <c r="D107" s="35" t="s">
        <v>67</v>
      </c>
      <c r="E107" s="36" t="s">
        <v>120</v>
      </c>
      <c r="F107" s="37" t="s">
        <v>8</v>
      </c>
      <c r="G107" s="38">
        <v>250</v>
      </c>
      <c r="H107" s="42" t="s">
        <v>299</v>
      </c>
      <c r="I107" s="90">
        <v>250</v>
      </c>
      <c r="J107" s="94">
        <f t="shared" si="4"/>
        <v>1</v>
      </c>
      <c r="K107" s="42" t="s">
        <v>492</v>
      </c>
    </row>
    <row r="108" spans="1:11" s="20" customFormat="1" ht="30" customHeight="1" outlineLevel="1" x14ac:dyDescent="0.2">
      <c r="A108" s="32">
        <v>5</v>
      </c>
      <c r="B108" s="40">
        <v>8</v>
      </c>
      <c r="C108" s="41" t="s">
        <v>20</v>
      </c>
      <c r="D108" s="35" t="s">
        <v>243</v>
      </c>
      <c r="E108" s="36" t="s">
        <v>34</v>
      </c>
      <c r="F108" s="37" t="s">
        <v>8</v>
      </c>
      <c r="G108" s="38">
        <v>400</v>
      </c>
      <c r="H108" s="42" t="s">
        <v>301</v>
      </c>
      <c r="I108" s="90">
        <v>0</v>
      </c>
      <c r="J108" s="94">
        <f t="shared" si="4"/>
        <v>0</v>
      </c>
      <c r="K108" s="42" t="s">
        <v>500</v>
      </c>
    </row>
    <row r="109" spans="1:11" s="20" customFormat="1" ht="30" customHeight="1" outlineLevel="1" x14ac:dyDescent="0.2">
      <c r="A109" s="32">
        <v>5</v>
      </c>
      <c r="B109" s="40">
        <v>9</v>
      </c>
      <c r="C109" s="41" t="s">
        <v>20</v>
      </c>
      <c r="D109" s="35" t="s">
        <v>121</v>
      </c>
      <c r="E109" s="36" t="s">
        <v>122</v>
      </c>
      <c r="F109" s="37" t="s">
        <v>9</v>
      </c>
      <c r="G109" s="38">
        <v>50</v>
      </c>
      <c r="H109" s="42" t="s">
        <v>297</v>
      </c>
      <c r="I109" s="90">
        <v>0</v>
      </c>
      <c r="J109" s="94">
        <f t="shared" si="4"/>
        <v>0</v>
      </c>
      <c r="K109" s="42" t="s">
        <v>496</v>
      </c>
    </row>
    <row r="110" spans="1:11" s="20" customFormat="1" ht="60" customHeight="1" outlineLevel="1" x14ac:dyDescent="0.2">
      <c r="A110" s="32">
        <v>5</v>
      </c>
      <c r="B110" s="40">
        <v>10</v>
      </c>
      <c r="C110" s="41" t="s">
        <v>20</v>
      </c>
      <c r="D110" s="35" t="s">
        <v>244</v>
      </c>
      <c r="E110" s="36" t="s">
        <v>325</v>
      </c>
      <c r="F110" s="37" t="s">
        <v>9</v>
      </c>
      <c r="G110" s="38">
        <v>200</v>
      </c>
      <c r="H110" s="39" t="s">
        <v>302</v>
      </c>
      <c r="I110" s="90">
        <v>0</v>
      </c>
      <c r="J110" s="94">
        <f t="shared" si="4"/>
        <v>0</v>
      </c>
      <c r="K110" s="39" t="s">
        <v>541</v>
      </c>
    </row>
    <row r="111" spans="1:11" s="18" customFormat="1" ht="60" customHeight="1" outlineLevel="1" x14ac:dyDescent="0.2">
      <c r="A111" s="32">
        <v>5</v>
      </c>
      <c r="B111" s="40">
        <v>11</v>
      </c>
      <c r="C111" s="41" t="s">
        <v>20</v>
      </c>
      <c r="D111" s="35" t="s">
        <v>123</v>
      </c>
      <c r="E111" s="36" t="s">
        <v>325</v>
      </c>
      <c r="F111" s="37" t="s">
        <v>9</v>
      </c>
      <c r="G111" s="38">
        <v>200</v>
      </c>
      <c r="H111" s="39" t="s">
        <v>302</v>
      </c>
      <c r="I111" s="90">
        <v>0</v>
      </c>
      <c r="J111" s="94">
        <f t="shared" si="4"/>
        <v>0</v>
      </c>
      <c r="K111" s="39" t="s">
        <v>541</v>
      </c>
    </row>
    <row r="112" spans="1:11" s="18" customFormat="1" ht="60" customHeight="1" outlineLevel="1" x14ac:dyDescent="0.2">
      <c r="A112" s="32">
        <v>5</v>
      </c>
      <c r="B112" s="40">
        <v>12</v>
      </c>
      <c r="C112" s="41" t="s">
        <v>20</v>
      </c>
      <c r="D112" s="35" t="s">
        <v>411</v>
      </c>
      <c r="E112" s="36" t="s">
        <v>325</v>
      </c>
      <c r="F112" s="37" t="s">
        <v>9</v>
      </c>
      <c r="G112" s="38">
        <v>250</v>
      </c>
      <c r="H112" s="39" t="s">
        <v>302</v>
      </c>
      <c r="I112" s="90">
        <v>0</v>
      </c>
      <c r="J112" s="94">
        <f t="shared" si="4"/>
        <v>0</v>
      </c>
      <c r="K112" s="39" t="s">
        <v>541</v>
      </c>
    </row>
    <row r="113" spans="1:11" s="18" customFormat="1" ht="60" customHeight="1" outlineLevel="1" x14ac:dyDescent="0.2">
      <c r="A113" s="32">
        <v>5</v>
      </c>
      <c r="B113" s="40">
        <v>13</v>
      </c>
      <c r="C113" s="41" t="s">
        <v>20</v>
      </c>
      <c r="D113" s="35" t="s">
        <v>124</v>
      </c>
      <c r="E113" s="36" t="s">
        <v>325</v>
      </c>
      <c r="F113" s="37" t="s">
        <v>9</v>
      </c>
      <c r="G113" s="38">
        <v>200</v>
      </c>
      <c r="H113" s="39" t="s">
        <v>302</v>
      </c>
      <c r="I113" s="90">
        <v>0</v>
      </c>
      <c r="J113" s="94">
        <f t="shared" si="4"/>
        <v>0</v>
      </c>
      <c r="K113" s="39" t="s">
        <v>541</v>
      </c>
    </row>
    <row r="114" spans="1:11" s="18" customFormat="1" ht="60" customHeight="1" outlineLevel="1" x14ac:dyDescent="0.2">
      <c r="A114" s="32">
        <v>5</v>
      </c>
      <c r="B114" s="40">
        <v>14</v>
      </c>
      <c r="C114" s="41" t="s">
        <v>20</v>
      </c>
      <c r="D114" s="35" t="s">
        <v>125</v>
      </c>
      <c r="E114" s="36" t="s">
        <v>325</v>
      </c>
      <c r="F114" s="37" t="s">
        <v>9</v>
      </c>
      <c r="G114" s="38">
        <v>250</v>
      </c>
      <c r="H114" s="39" t="s">
        <v>302</v>
      </c>
      <c r="I114" s="90">
        <v>0</v>
      </c>
      <c r="J114" s="94">
        <f t="shared" si="4"/>
        <v>0</v>
      </c>
      <c r="K114" s="39" t="s">
        <v>541</v>
      </c>
    </row>
    <row r="115" spans="1:11" s="18" customFormat="1" ht="60" customHeight="1" outlineLevel="1" x14ac:dyDescent="0.2">
      <c r="A115" s="32">
        <v>5</v>
      </c>
      <c r="B115" s="40">
        <v>15</v>
      </c>
      <c r="C115" s="41" t="s">
        <v>20</v>
      </c>
      <c r="D115" s="35" t="s">
        <v>126</v>
      </c>
      <c r="E115" s="36" t="s">
        <v>325</v>
      </c>
      <c r="F115" s="37" t="s">
        <v>9</v>
      </c>
      <c r="G115" s="38">
        <v>200</v>
      </c>
      <c r="H115" s="39" t="s">
        <v>302</v>
      </c>
      <c r="I115" s="90">
        <v>0</v>
      </c>
      <c r="J115" s="94">
        <f t="shared" si="4"/>
        <v>0</v>
      </c>
      <c r="K115" s="39" t="s">
        <v>541</v>
      </c>
    </row>
    <row r="116" spans="1:11" s="18" customFormat="1" ht="60" customHeight="1" outlineLevel="1" x14ac:dyDescent="0.2">
      <c r="A116" s="32">
        <v>5</v>
      </c>
      <c r="B116" s="40">
        <v>16</v>
      </c>
      <c r="C116" s="41" t="s">
        <v>20</v>
      </c>
      <c r="D116" s="35" t="s">
        <v>412</v>
      </c>
      <c r="E116" s="36" t="s">
        <v>325</v>
      </c>
      <c r="F116" s="37" t="s">
        <v>9</v>
      </c>
      <c r="G116" s="38">
        <v>200</v>
      </c>
      <c r="H116" s="39" t="s">
        <v>302</v>
      </c>
      <c r="I116" s="90">
        <v>0</v>
      </c>
      <c r="J116" s="94">
        <f t="shared" si="4"/>
        <v>0</v>
      </c>
      <c r="K116" s="39" t="s">
        <v>541</v>
      </c>
    </row>
    <row r="117" spans="1:11" s="18" customFormat="1" ht="60" customHeight="1" outlineLevel="1" x14ac:dyDescent="0.2">
      <c r="A117" s="32">
        <v>5</v>
      </c>
      <c r="B117" s="40">
        <v>17</v>
      </c>
      <c r="C117" s="41" t="s">
        <v>20</v>
      </c>
      <c r="D117" s="35" t="s">
        <v>127</v>
      </c>
      <c r="E117" s="36" t="s">
        <v>325</v>
      </c>
      <c r="F117" s="37" t="s">
        <v>9</v>
      </c>
      <c r="G117" s="38">
        <v>200</v>
      </c>
      <c r="H117" s="39" t="s">
        <v>302</v>
      </c>
      <c r="I117" s="90">
        <v>0</v>
      </c>
      <c r="J117" s="94">
        <f t="shared" si="4"/>
        <v>0</v>
      </c>
      <c r="K117" s="39" t="s">
        <v>541</v>
      </c>
    </row>
    <row r="118" spans="1:11" s="20" customFormat="1" ht="14.25" x14ac:dyDescent="0.2">
      <c r="A118" s="24">
        <v>6</v>
      </c>
      <c r="B118" s="24"/>
      <c r="C118" s="25" t="s">
        <v>21</v>
      </c>
      <c r="D118" s="26"/>
      <c r="E118" s="26" t="s">
        <v>7</v>
      </c>
      <c r="F118" s="31"/>
      <c r="G118" s="27">
        <f>SUM(G119:G141)</f>
        <v>3000</v>
      </c>
      <c r="H118" s="31"/>
      <c r="I118" s="88">
        <f>SUM(I119:I141)</f>
        <v>300</v>
      </c>
      <c r="J118" s="93">
        <f>I118/G118</f>
        <v>0.1</v>
      </c>
      <c r="K118" s="31"/>
    </row>
    <row r="119" spans="1:11" s="18" customFormat="1" ht="45" customHeight="1" outlineLevel="1" x14ac:dyDescent="0.2">
      <c r="A119" s="32">
        <v>6</v>
      </c>
      <c r="B119" s="40">
        <v>1</v>
      </c>
      <c r="C119" s="41" t="s">
        <v>21</v>
      </c>
      <c r="D119" s="35" t="s">
        <v>245</v>
      </c>
      <c r="E119" s="36" t="s">
        <v>325</v>
      </c>
      <c r="F119" s="37" t="s">
        <v>9</v>
      </c>
      <c r="G119" s="38">
        <v>150</v>
      </c>
      <c r="H119" s="39" t="s">
        <v>302</v>
      </c>
      <c r="I119" s="89">
        <v>0</v>
      </c>
      <c r="J119" s="94">
        <f t="shared" ref="J119:J140" si="5">I119/G119</f>
        <v>0</v>
      </c>
      <c r="K119" s="39" t="s">
        <v>540</v>
      </c>
    </row>
    <row r="120" spans="1:11" s="20" customFormat="1" ht="45" customHeight="1" outlineLevel="1" x14ac:dyDescent="0.2">
      <c r="A120" s="32">
        <v>6</v>
      </c>
      <c r="B120" s="40">
        <v>2</v>
      </c>
      <c r="C120" s="41" t="s">
        <v>21</v>
      </c>
      <c r="D120" s="35" t="s">
        <v>128</v>
      </c>
      <c r="E120" s="36" t="s">
        <v>325</v>
      </c>
      <c r="F120" s="37" t="s">
        <v>9</v>
      </c>
      <c r="G120" s="38">
        <v>150</v>
      </c>
      <c r="H120" s="39" t="s">
        <v>302</v>
      </c>
      <c r="I120" s="89">
        <v>0</v>
      </c>
      <c r="J120" s="94">
        <f t="shared" si="5"/>
        <v>0</v>
      </c>
      <c r="K120" s="39" t="s">
        <v>540</v>
      </c>
    </row>
    <row r="121" spans="1:11" s="20" customFormat="1" ht="49.9" customHeight="1" outlineLevel="1" x14ac:dyDescent="0.2">
      <c r="A121" s="32">
        <v>6</v>
      </c>
      <c r="B121" s="40">
        <v>3</v>
      </c>
      <c r="C121" s="41" t="s">
        <v>21</v>
      </c>
      <c r="D121" s="35" t="s">
        <v>129</v>
      </c>
      <c r="E121" s="36" t="s">
        <v>325</v>
      </c>
      <c r="F121" s="37" t="s">
        <v>9</v>
      </c>
      <c r="G121" s="38">
        <v>150</v>
      </c>
      <c r="H121" s="39" t="s">
        <v>302</v>
      </c>
      <c r="I121" s="89">
        <v>0</v>
      </c>
      <c r="J121" s="94">
        <f t="shared" si="5"/>
        <v>0</v>
      </c>
      <c r="K121" s="39" t="s">
        <v>540</v>
      </c>
    </row>
    <row r="122" spans="1:11" s="20" customFormat="1" ht="45" customHeight="1" outlineLevel="1" x14ac:dyDescent="0.2">
      <c r="A122" s="32">
        <v>6</v>
      </c>
      <c r="B122" s="40">
        <v>4</v>
      </c>
      <c r="C122" s="41" t="s">
        <v>21</v>
      </c>
      <c r="D122" s="35" t="s">
        <v>130</v>
      </c>
      <c r="E122" s="36" t="s">
        <v>325</v>
      </c>
      <c r="F122" s="37" t="s">
        <v>9</v>
      </c>
      <c r="G122" s="38">
        <v>100</v>
      </c>
      <c r="H122" s="39" t="s">
        <v>302</v>
      </c>
      <c r="I122" s="89">
        <v>0</v>
      </c>
      <c r="J122" s="94">
        <f t="shared" si="5"/>
        <v>0</v>
      </c>
      <c r="K122" s="39" t="s">
        <v>540</v>
      </c>
    </row>
    <row r="123" spans="1:11" s="20" customFormat="1" ht="31.5" customHeight="1" outlineLevel="1" x14ac:dyDescent="0.2">
      <c r="A123" s="32">
        <v>6</v>
      </c>
      <c r="B123" s="40">
        <v>5</v>
      </c>
      <c r="C123" s="41" t="s">
        <v>21</v>
      </c>
      <c r="D123" s="35" t="s">
        <v>246</v>
      </c>
      <c r="E123" s="36" t="s">
        <v>34</v>
      </c>
      <c r="F123" s="37" t="s">
        <v>8</v>
      </c>
      <c r="G123" s="38">
        <v>100</v>
      </c>
      <c r="H123" s="39" t="s">
        <v>301</v>
      </c>
      <c r="I123" s="89">
        <v>100</v>
      </c>
      <c r="J123" s="94">
        <f t="shared" si="5"/>
        <v>1</v>
      </c>
      <c r="K123" s="42" t="s">
        <v>492</v>
      </c>
    </row>
    <row r="124" spans="1:11" s="20" customFormat="1" ht="45" customHeight="1" outlineLevel="1" x14ac:dyDescent="0.2">
      <c r="A124" s="32">
        <v>6</v>
      </c>
      <c r="B124" s="40">
        <v>6</v>
      </c>
      <c r="C124" s="41" t="s">
        <v>21</v>
      </c>
      <c r="D124" s="35" t="s">
        <v>131</v>
      </c>
      <c r="E124" s="36" t="s">
        <v>325</v>
      </c>
      <c r="F124" s="37" t="s">
        <v>9</v>
      </c>
      <c r="G124" s="38">
        <v>100</v>
      </c>
      <c r="H124" s="39" t="s">
        <v>302</v>
      </c>
      <c r="I124" s="89">
        <v>0</v>
      </c>
      <c r="J124" s="94">
        <f t="shared" si="5"/>
        <v>0</v>
      </c>
      <c r="K124" s="39" t="s">
        <v>540</v>
      </c>
    </row>
    <row r="125" spans="1:11" s="18" customFormat="1" ht="54" customHeight="1" outlineLevel="1" x14ac:dyDescent="0.2">
      <c r="A125" s="32">
        <v>6</v>
      </c>
      <c r="B125" s="40">
        <v>7</v>
      </c>
      <c r="C125" s="41" t="s">
        <v>21</v>
      </c>
      <c r="D125" s="35" t="s">
        <v>132</v>
      </c>
      <c r="E125" s="36" t="s">
        <v>325</v>
      </c>
      <c r="F125" s="37" t="s">
        <v>9</v>
      </c>
      <c r="G125" s="38">
        <v>150</v>
      </c>
      <c r="H125" s="39" t="s">
        <v>302</v>
      </c>
      <c r="I125" s="89">
        <v>0</v>
      </c>
      <c r="J125" s="94">
        <f t="shared" si="5"/>
        <v>0</v>
      </c>
      <c r="K125" s="39" t="s">
        <v>540</v>
      </c>
    </row>
    <row r="126" spans="1:11" s="20" customFormat="1" ht="45" customHeight="1" outlineLevel="1" x14ac:dyDescent="0.2">
      <c r="A126" s="32">
        <v>6</v>
      </c>
      <c r="B126" s="40">
        <v>8</v>
      </c>
      <c r="C126" s="41" t="s">
        <v>21</v>
      </c>
      <c r="D126" s="36" t="s">
        <v>309</v>
      </c>
      <c r="E126" s="36" t="s">
        <v>34</v>
      </c>
      <c r="F126" s="37" t="s">
        <v>8</v>
      </c>
      <c r="G126" s="38">
        <v>100</v>
      </c>
      <c r="H126" s="39" t="s">
        <v>300</v>
      </c>
      <c r="I126" s="89">
        <v>0</v>
      </c>
      <c r="J126" s="94">
        <f t="shared" si="5"/>
        <v>0</v>
      </c>
      <c r="K126" s="42" t="s">
        <v>552</v>
      </c>
    </row>
    <row r="127" spans="1:11" s="20" customFormat="1" ht="30" customHeight="1" outlineLevel="1" x14ac:dyDescent="0.2">
      <c r="A127" s="32">
        <v>6</v>
      </c>
      <c r="B127" s="40">
        <v>9</v>
      </c>
      <c r="C127" s="41" t="s">
        <v>21</v>
      </c>
      <c r="D127" s="35" t="s">
        <v>138</v>
      </c>
      <c r="E127" s="36" t="s">
        <v>34</v>
      </c>
      <c r="F127" s="37" t="s">
        <v>8</v>
      </c>
      <c r="G127" s="38">
        <v>200</v>
      </c>
      <c r="H127" s="39" t="s">
        <v>301</v>
      </c>
      <c r="I127" s="89">
        <v>0</v>
      </c>
      <c r="J127" s="94">
        <f t="shared" si="5"/>
        <v>0</v>
      </c>
      <c r="K127" s="42" t="s">
        <v>500</v>
      </c>
    </row>
    <row r="128" spans="1:11" s="18" customFormat="1" ht="34.5" customHeight="1" outlineLevel="1" x14ac:dyDescent="0.2">
      <c r="A128" s="32">
        <v>6</v>
      </c>
      <c r="B128" s="40">
        <v>10</v>
      </c>
      <c r="C128" s="41" t="s">
        <v>21</v>
      </c>
      <c r="D128" s="35" t="s">
        <v>70</v>
      </c>
      <c r="E128" s="36" t="s">
        <v>34</v>
      </c>
      <c r="F128" s="37" t="s">
        <v>8</v>
      </c>
      <c r="G128" s="38">
        <v>100</v>
      </c>
      <c r="H128" s="39" t="s">
        <v>301</v>
      </c>
      <c r="I128" s="89">
        <v>0</v>
      </c>
      <c r="J128" s="94">
        <f t="shared" si="5"/>
        <v>0</v>
      </c>
      <c r="K128" s="42" t="s">
        <v>500</v>
      </c>
    </row>
    <row r="129" spans="1:13" s="20" customFormat="1" ht="30" customHeight="1" outlineLevel="1" x14ac:dyDescent="0.2">
      <c r="A129" s="66">
        <v>6</v>
      </c>
      <c r="B129" s="40">
        <v>11</v>
      </c>
      <c r="C129" s="41" t="s">
        <v>21</v>
      </c>
      <c r="D129" s="35" t="s">
        <v>139</v>
      </c>
      <c r="E129" s="36" t="s">
        <v>34</v>
      </c>
      <c r="F129" s="37" t="s">
        <v>8</v>
      </c>
      <c r="G129" s="38">
        <f>200-50</f>
        <v>150</v>
      </c>
      <c r="H129" s="39" t="s">
        <v>301</v>
      </c>
      <c r="I129" s="89">
        <v>0</v>
      </c>
      <c r="J129" s="94">
        <f t="shared" si="5"/>
        <v>0</v>
      </c>
      <c r="K129" s="42" t="s">
        <v>500</v>
      </c>
      <c r="L129" s="68">
        <v>2</v>
      </c>
      <c r="M129" s="76" t="s">
        <v>486</v>
      </c>
    </row>
    <row r="130" spans="1:13" s="20" customFormat="1" ht="30" customHeight="1" outlineLevel="1" x14ac:dyDescent="0.2">
      <c r="A130" s="32">
        <v>6</v>
      </c>
      <c r="B130" s="40">
        <v>12</v>
      </c>
      <c r="C130" s="41" t="s">
        <v>21</v>
      </c>
      <c r="D130" s="35" t="s">
        <v>214</v>
      </c>
      <c r="E130" s="36" t="s">
        <v>34</v>
      </c>
      <c r="F130" s="37" t="s">
        <v>8</v>
      </c>
      <c r="G130" s="38">
        <v>100</v>
      </c>
      <c r="H130" s="39" t="s">
        <v>300</v>
      </c>
      <c r="I130" s="89">
        <v>0</v>
      </c>
      <c r="J130" s="94">
        <f t="shared" si="5"/>
        <v>0</v>
      </c>
      <c r="K130" s="42" t="s">
        <v>554</v>
      </c>
    </row>
    <row r="131" spans="1:13" s="20" customFormat="1" ht="30" customHeight="1" outlineLevel="1" x14ac:dyDescent="0.2">
      <c r="A131" s="32">
        <v>6</v>
      </c>
      <c r="B131" s="40">
        <v>13</v>
      </c>
      <c r="C131" s="41" t="s">
        <v>21</v>
      </c>
      <c r="D131" s="35" t="s">
        <v>413</v>
      </c>
      <c r="E131" s="36" t="s">
        <v>34</v>
      </c>
      <c r="F131" s="37" t="s">
        <v>8</v>
      </c>
      <c r="G131" s="38">
        <v>100</v>
      </c>
      <c r="H131" s="39" t="s">
        <v>298</v>
      </c>
      <c r="I131" s="89">
        <v>0</v>
      </c>
      <c r="J131" s="94">
        <f t="shared" si="5"/>
        <v>0</v>
      </c>
      <c r="K131" s="42" t="s">
        <v>501</v>
      </c>
    </row>
    <row r="132" spans="1:13" s="18" customFormat="1" ht="30" customHeight="1" outlineLevel="1" x14ac:dyDescent="0.2">
      <c r="A132" s="32">
        <v>6</v>
      </c>
      <c r="B132" s="40">
        <v>14</v>
      </c>
      <c r="C132" s="41" t="s">
        <v>21</v>
      </c>
      <c r="D132" s="35" t="s">
        <v>140</v>
      </c>
      <c r="E132" s="36" t="s">
        <v>34</v>
      </c>
      <c r="F132" s="37" t="s">
        <v>8</v>
      </c>
      <c r="G132" s="38">
        <v>100</v>
      </c>
      <c r="H132" s="39" t="s">
        <v>298</v>
      </c>
      <c r="I132" s="89">
        <v>0</v>
      </c>
      <c r="J132" s="94">
        <f t="shared" si="5"/>
        <v>0</v>
      </c>
      <c r="K132" s="42" t="s">
        <v>501</v>
      </c>
    </row>
    <row r="133" spans="1:13" s="18" customFormat="1" ht="33.75" customHeight="1" outlineLevel="1" x14ac:dyDescent="0.2">
      <c r="A133" s="32">
        <v>6</v>
      </c>
      <c r="B133" s="40">
        <v>15</v>
      </c>
      <c r="C133" s="41" t="s">
        <v>21</v>
      </c>
      <c r="D133" s="35" t="s">
        <v>141</v>
      </c>
      <c r="E133" s="36" t="s">
        <v>34</v>
      </c>
      <c r="F133" s="37" t="s">
        <v>8</v>
      </c>
      <c r="G133" s="38">
        <v>100</v>
      </c>
      <c r="H133" s="39" t="s">
        <v>300</v>
      </c>
      <c r="I133" s="89">
        <v>100</v>
      </c>
      <c r="J133" s="94">
        <f t="shared" si="5"/>
        <v>1</v>
      </c>
      <c r="K133" s="42" t="s">
        <v>492</v>
      </c>
    </row>
    <row r="134" spans="1:13" s="20" customFormat="1" ht="30" customHeight="1" outlineLevel="1" x14ac:dyDescent="0.2">
      <c r="A134" s="32">
        <v>6</v>
      </c>
      <c r="B134" s="40">
        <v>16</v>
      </c>
      <c r="C134" s="41" t="s">
        <v>21</v>
      </c>
      <c r="D134" s="35" t="s">
        <v>247</v>
      </c>
      <c r="E134" s="36" t="s">
        <v>34</v>
      </c>
      <c r="F134" s="37" t="s">
        <v>8</v>
      </c>
      <c r="G134" s="38">
        <v>100</v>
      </c>
      <c r="H134" s="39" t="s">
        <v>298</v>
      </c>
      <c r="I134" s="89">
        <v>0</v>
      </c>
      <c r="J134" s="94">
        <f t="shared" si="5"/>
        <v>0</v>
      </c>
      <c r="K134" s="42" t="s">
        <v>501</v>
      </c>
    </row>
    <row r="135" spans="1:13" s="20" customFormat="1" ht="45" customHeight="1" outlineLevel="1" x14ac:dyDescent="0.2">
      <c r="A135" s="32">
        <v>6</v>
      </c>
      <c r="B135" s="40">
        <v>17</v>
      </c>
      <c r="C135" s="41" t="s">
        <v>21</v>
      </c>
      <c r="D135" s="35" t="s">
        <v>133</v>
      </c>
      <c r="E135" s="36" t="s">
        <v>325</v>
      </c>
      <c r="F135" s="37" t="s">
        <v>9</v>
      </c>
      <c r="G135" s="38">
        <v>100</v>
      </c>
      <c r="H135" s="39" t="s">
        <v>302</v>
      </c>
      <c r="I135" s="89">
        <v>0</v>
      </c>
      <c r="J135" s="94">
        <f t="shared" si="5"/>
        <v>0</v>
      </c>
      <c r="K135" s="39" t="s">
        <v>540</v>
      </c>
    </row>
    <row r="136" spans="1:13" s="20" customFormat="1" ht="30" customHeight="1" outlineLevel="1" x14ac:dyDescent="0.2">
      <c r="A136" s="32">
        <v>6</v>
      </c>
      <c r="B136" s="40">
        <v>18</v>
      </c>
      <c r="C136" s="41" t="s">
        <v>21</v>
      </c>
      <c r="D136" s="35" t="s">
        <v>248</v>
      </c>
      <c r="E136" s="36" t="s">
        <v>34</v>
      </c>
      <c r="F136" s="37" t="s">
        <v>8</v>
      </c>
      <c r="G136" s="38">
        <v>200</v>
      </c>
      <c r="H136" s="39" t="s">
        <v>301</v>
      </c>
      <c r="I136" s="89">
        <v>0</v>
      </c>
      <c r="J136" s="94">
        <f t="shared" si="5"/>
        <v>0</v>
      </c>
      <c r="K136" s="42" t="s">
        <v>500</v>
      </c>
    </row>
    <row r="137" spans="1:13" s="20" customFormat="1" ht="30" customHeight="1" outlineLevel="1" x14ac:dyDescent="0.2">
      <c r="A137" s="32">
        <v>6</v>
      </c>
      <c r="B137" s="40">
        <v>19</v>
      </c>
      <c r="C137" s="41" t="s">
        <v>21</v>
      </c>
      <c r="D137" s="35" t="s">
        <v>380</v>
      </c>
      <c r="E137" s="36" t="s">
        <v>34</v>
      </c>
      <c r="F137" s="37" t="s">
        <v>8</v>
      </c>
      <c r="G137" s="38">
        <v>100</v>
      </c>
      <c r="H137" s="39" t="s">
        <v>298</v>
      </c>
      <c r="I137" s="89">
        <v>100</v>
      </c>
      <c r="J137" s="94">
        <f t="shared" si="5"/>
        <v>1</v>
      </c>
      <c r="K137" s="42" t="s">
        <v>492</v>
      </c>
    </row>
    <row r="138" spans="1:13" s="18" customFormat="1" ht="30" customHeight="1" outlineLevel="1" x14ac:dyDescent="0.2">
      <c r="A138" s="32">
        <v>6</v>
      </c>
      <c r="B138" s="40">
        <v>20</v>
      </c>
      <c r="C138" s="41" t="s">
        <v>21</v>
      </c>
      <c r="D138" s="35" t="s">
        <v>249</v>
      </c>
      <c r="E138" s="36" t="s">
        <v>34</v>
      </c>
      <c r="F138" s="37" t="s">
        <v>8</v>
      </c>
      <c r="G138" s="38">
        <v>200</v>
      </c>
      <c r="H138" s="39" t="s">
        <v>301</v>
      </c>
      <c r="I138" s="89">
        <v>0</v>
      </c>
      <c r="J138" s="94">
        <f t="shared" si="5"/>
        <v>0</v>
      </c>
      <c r="K138" s="42" t="s">
        <v>500</v>
      </c>
    </row>
    <row r="139" spans="1:13" s="18" customFormat="1" ht="30" customHeight="1" outlineLevel="1" x14ac:dyDescent="0.2">
      <c r="A139" s="32">
        <v>6</v>
      </c>
      <c r="B139" s="40">
        <v>21</v>
      </c>
      <c r="C139" s="41" t="s">
        <v>21</v>
      </c>
      <c r="D139" s="35" t="s">
        <v>250</v>
      </c>
      <c r="E139" s="36" t="s">
        <v>34</v>
      </c>
      <c r="F139" s="37" t="s">
        <v>8</v>
      </c>
      <c r="G139" s="38">
        <v>200</v>
      </c>
      <c r="H139" s="39" t="s">
        <v>300</v>
      </c>
      <c r="I139" s="89">
        <v>0</v>
      </c>
      <c r="J139" s="94">
        <f t="shared" si="5"/>
        <v>0</v>
      </c>
      <c r="K139" s="42" t="s">
        <v>539</v>
      </c>
    </row>
    <row r="140" spans="1:13" s="18" customFormat="1" ht="30" customHeight="1" outlineLevel="1" x14ac:dyDescent="0.2">
      <c r="A140" s="32">
        <v>6</v>
      </c>
      <c r="B140" s="40">
        <v>22</v>
      </c>
      <c r="C140" s="41" t="s">
        <v>21</v>
      </c>
      <c r="D140" s="35" t="s">
        <v>326</v>
      </c>
      <c r="E140" s="36" t="s">
        <v>34</v>
      </c>
      <c r="F140" s="37" t="s">
        <v>8</v>
      </c>
      <c r="G140" s="38">
        <v>200</v>
      </c>
      <c r="H140" s="39" t="s">
        <v>301</v>
      </c>
      <c r="I140" s="89">
        <v>0</v>
      </c>
      <c r="J140" s="94">
        <f t="shared" si="5"/>
        <v>0</v>
      </c>
      <c r="K140" s="42" t="s">
        <v>500</v>
      </c>
    </row>
    <row r="141" spans="1:13" s="20" customFormat="1" ht="60" customHeight="1" outlineLevel="1" x14ac:dyDescent="0.2">
      <c r="A141" s="66">
        <v>6</v>
      </c>
      <c r="B141" s="40">
        <v>23</v>
      </c>
      <c r="C141" s="56"/>
      <c r="D141" s="35" t="s">
        <v>475</v>
      </c>
      <c r="E141" s="36" t="s">
        <v>474</v>
      </c>
      <c r="F141" s="37" t="s">
        <v>9</v>
      </c>
      <c r="G141" s="38">
        <v>50</v>
      </c>
      <c r="H141" s="43" t="s">
        <v>301</v>
      </c>
      <c r="I141" s="89">
        <v>0</v>
      </c>
      <c r="J141" s="96">
        <v>0</v>
      </c>
      <c r="K141" s="39" t="s">
        <v>542</v>
      </c>
      <c r="L141" s="68">
        <v>2</v>
      </c>
      <c r="M141" s="76" t="s">
        <v>487</v>
      </c>
    </row>
    <row r="142" spans="1:13" s="20" customFormat="1" ht="14.25" x14ac:dyDescent="0.2">
      <c r="A142" s="24">
        <v>7</v>
      </c>
      <c r="B142" s="24"/>
      <c r="C142" s="25" t="s">
        <v>69</v>
      </c>
      <c r="D142" s="26"/>
      <c r="E142" s="26" t="s">
        <v>7</v>
      </c>
      <c r="F142" s="31"/>
      <c r="G142" s="27">
        <f>SUM(G143:G167)</f>
        <v>3000</v>
      </c>
      <c r="H142" s="31"/>
      <c r="I142" s="88">
        <f>SUM(I143:I167)</f>
        <v>549.95500000000004</v>
      </c>
      <c r="J142" s="98">
        <f>I142/G142</f>
        <v>0.18331833333333333</v>
      </c>
      <c r="K142" s="31"/>
    </row>
    <row r="143" spans="1:13" s="20" customFormat="1" ht="30" customHeight="1" outlineLevel="1" x14ac:dyDescent="0.2">
      <c r="A143" s="66">
        <v>7</v>
      </c>
      <c r="B143" s="40">
        <v>1</v>
      </c>
      <c r="C143" s="41" t="s">
        <v>69</v>
      </c>
      <c r="D143" s="35" t="s">
        <v>251</v>
      </c>
      <c r="E143" s="36" t="s">
        <v>34</v>
      </c>
      <c r="F143" s="37" t="s">
        <v>8</v>
      </c>
      <c r="G143" s="38">
        <f>200</f>
        <v>200</v>
      </c>
      <c r="H143" s="39" t="s">
        <v>301</v>
      </c>
      <c r="I143" s="89">
        <v>199.95500000000001</v>
      </c>
      <c r="J143" s="94">
        <f t="shared" ref="J143:J166" si="6">I143/G143</f>
        <v>0.99977500000000008</v>
      </c>
      <c r="K143" s="42" t="s">
        <v>492</v>
      </c>
      <c r="L143" s="69"/>
      <c r="M143" s="68"/>
    </row>
    <row r="144" spans="1:13" s="20" customFormat="1" ht="30" customHeight="1" outlineLevel="1" x14ac:dyDescent="0.2">
      <c r="A144" s="66">
        <v>7</v>
      </c>
      <c r="B144" s="40">
        <v>2</v>
      </c>
      <c r="C144" s="41" t="s">
        <v>69</v>
      </c>
      <c r="D144" s="35" t="s">
        <v>96</v>
      </c>
      <c r="E144" s="36" t="s">
        <v>34</v>
      </c>
      <c r="F144" s="37" t="s">
        <v>8</v>
      </c>
      <c r="G144" s="38">
        <f>200</f>
        <v>200</v>
      </c>
      <c r="H144" s="39" t="s">
        <v>298</v>
      </c>
      <c r="I144" s="89">
        <v>0</v>
      </c>
      <c r="J144" s="94">
        <f t="shared" si="6"/>
        <v>0</v>
      </c>
      <c r="K144" s="42" t="s">
        <v>501</v>
      </c>
      <c r="L144" s="69"/>
      <c r="M144" s="68"/>
    </row>
    <row r="145" spans="1:13" s="20" customFormat="1" ht="45" customHeight="1" outlineLevel="1" x14ac:dyDescent="0.2">
      <c r="A145" s="66">
        <v>7</v>
      </c>
      <c r="B145" s="40">
        <v>3</v>
      </c>
      <c r="C145" s="41" t="s">
        <v>69</v>
      </c>
      <c r="D145" s="35" t="s">
        <v>70</v>
      </c>
      <c r="E145" s="36" t="s">
        <v>36</v>
      </c>
      <c r="F145" s="37" t="s">
        <v>8</v>
      </c>
      <c r="G145" s="38">
        <f>200</f>
        <v>200</v>
      </c>
      <c r="H145" s="39" t="s">
        <v>299</v>
      </c>
      <c r="I145" s="89">
        <v>100</v>
      </c>
      <c r="J145" s="94">
        <f t="shared" si="6"/>
        <v>0.5</v>
      </c>
      <c r="K145" s="42" t="s">
        <v>555</v>
      </c>
      <c r="L145" s="69"/>
      <c r="M145" s="68"/>
    </row>
    <row r="146" spans="1:13" s="20" customFormat="1" ht="30" outlineLevel="1" x14ac:dyDescent="0.2">
      <c r="A146" s="32">
        <v>7</v>
      </c>
      <c r="B146" s="40">
        <v>4</v>
      </c>
      <c r="C146" s="41" t="s">
        <v>69</v>
      </c>
      <c r="D146" s="35" t="s">
        <v>414</v>
      </c>
      <c r="E146" s="36" t="s">
        <v>34</v>
      </c>
      <c r="F146" s="37" t="s">
        <v>8</v>
      </c>
      <c r="G146" s="38">
        <v>100</v>
      </c>
      <c r="H146" s="39" t="s">
        <v>298</v>
      </c>
      <c r="I146" s="89">
        <v>100</v>
      </c>
      <c r="J146" s="94">
        <f t="shared" si="6"/>
        <v>1</v>
      </c>
      <c r="K146" s="39" t="s">
        <v>492</v>
      </c>
    </row>
    <row r="147" spans="1:13" s="20" customFormat="1" ht="30" customHeight="1" outlineLevel="1" x14ac:dyDescent="0.2">
      <c r="A147" s="32">
        <v>7</v>
      </c>
      <c r="B147" s="40">
        <v>5</v>
      </c>
      <c r="C147" s="41" t="s">
        <v>69</v>
      </c>
      <c r="D147" s="35" t="s">
        <v>415</v>
      </c>
      <c r="E147" s="36" t="s">
        <v>520</v>
      </c>
      <c r="F147" s="37" t="s">
        <v>8</v>
      </c>
      <c r="G147" s="38">
        <v>100</v>
      </c>
      <c r="H147" s="39" t="s">
        <v>301</v>
      </c>
      <c r="I147" s="89">
        <v>0</v>
      </c>
      <c r="J147" s="94">
        <f t="shared" si="6"/>
        <v>0</v>
      </c>
      <c r="K147" s="42" t="s">
        <v>500</v>
      </c>
    </row>
    <row r="148" spans="1:13" s="20" customFormat="1" ht="45" customHeight="1" outlineLevel="1" x14ac:dyDescent="0.2">
      <c r="A148" s="32">
        <v>7</v>
      </c>
      <c r="B148" s="40">
        <v>6</v>
      </c>
      <c r="C148" s="41" t="s">
        <v>69</v>
      </c>
      <c r="D148" s="35" t="s">
        <v>51</v>
      </c>
      <c r="E148" s="36" t="s">
        <v>34</v>
      </c>
      <c r="F148" s="37" t="s">
        <v>8</v>
      </c>
      <c r="G148" s="38">
        <v>50</v>
      </c>
      <c r="H148" s="39" t="s">
        <v>300</v>
      </c>
      <c r="I148" s="89">
        <v>0</v>
      </c>
      <c r="J148" s="94">
        <f t="shared" si="6"/>
        <v>0</v>
      </c>
      <c r="K148" s="42" t="s">
        <v>552</v>
      </c>
    </row>
    <row r="149" spans="1:13" s="20" customFormat="1" ht="33" customHeight="1" outlineLevel="1" x14ac:dyDescent="0.2">
      <c r="A149" s="32">
        <v>7</v>
      </c>
      <c r="B149" s="40">
        <v>7</v>
      </c>
      <c r="C149" s="41" t="s">
        <v>69</v>
      </c>
      <c r="D149" s="35" t="s">
        <v>51</v>
      </c>
      <c r="E149" s="36" t="s">
        <v>369</v>
      </c>
      <c r="F149" s="37" t="s">
        <v>8</v>
      </c>
      <c r="G149" s="38">
        <v>50</v>
      </c>
      <c r="H149" s="39" t="s">
        <v>299</v>
      </c>
      <c r="I149" s="89">
        <v>50</v>
      </c>
      <c r="J149" s="94">
        <f t="shared" si="6"/>
        <v>1</v>
      </c>
      <c r="K149" s="39" t="s">
        <v>492</v>
      </c>
    </row>
    <row r="150" spans="1:13" s="20" customFormat="1" ht="30" customHeight="1" outlineLevel="1" x14ac:dyDescent="0.2">
      <c r="A150" s="32">
        <v>7</v>
      </c>
      <c r="B150" s="40">
        <v>8</v>
      </c>
      <c r="C150" s="41" t="s">
        <v>69</v>
      </c>
      <c r="D150" s="35" t="s">
        <v>71</v>
      </c>
      <c r="E150" s="36" t="s">
        <v>34</v>
      </c>
      <c r="F150" s="37" t="s">
        <v>8</v>
      </c>
      <c r="G150" s="38">
        <v>100</v>
      </c>
      <c r="H150" s="39" t="s">
        <v>301</v>
      </c>
      <c r="I150" s="89">
        <v>0</v>
      </c>
      <c r="J150" s="94">
        <f t="shared" si="6"/>
        <v>0</v>
      </c>
      <c r="K150" s="42" t="s">
        <v>500</v>
      </c>
    </row>
    <row r="151" spans="1:13" s="20" customFormat="1" ht="30" customHeight="1" outlineLevel="1" x14ac:dyDescent="0.2">
      <c r="A151" s="32">
        <v>7</v>
      </c>
      <c r="B151" s="40">
        <v>9</v>
      </c>
      <c r="C151" s="41" t="s">
        <v>69</v>
      </c>
      <c r="D151" s="35" t="s">
        <v>416</v>
      </c>
      <c r="E151" s="36" t="s">
        <v>34</v>
      </c>
      <c r="F151" s="37" t="s">
        <v>8</v>
      </c>
      <c r="G151" s="38">
        <v>100</v>
      </c>
      <c r="H151" s="39" t="s">
        <v>301</v>
      </c>
      <c r="I151" s="89">
        <v>0</v>
      </c>
      <c r="J151" s="94">
        <f t="shared" si="6"/>
        <v>0</v>
      </c>
      <c r="K151" s="42" t="s">
        <v>500</v>
      </c>
    </row>
    <row r="152" spans="1:13" s="20" customFormat="1" ht="30" customHeight="1" outlineLevel="1" x14ac:dyDescent="0.2">
      <c r="A152" s="32">
        <v>7</v>
      </c>
      <c r="B152" s="40">
        <v>10</v>
      </c>
      <c r="C152" s="41" t="s">
        <v>69</v>
      </c>
      <c r="D152" s="35" t="s">
        <v>306</v>
      </c>
      <c r="E152" s="36" t="s">
        <v>34</v>
      </c>
      <c r="F152" s="37" t="s">
        <v>8</v>
      </c>
      <c r="G152" s="38">
        <v>100</v>
      </c>
      <c r="H152" s="39" t="s">
        <v>298</v>
      </c>
      <c r="I152" s="89">
        <v>0</v>
      </c>
      <c r="J152" s="94">
        <f t="shared" si="6"/>
        <v>0</v>
      </c>
      <c r="K152" s="42" t="s">
        <v>501</v>
      </c>
    </row>
    <row r="153" spans="1:13" s="20" customFormat="1" ht="30" customHeight="1" outlineLevel="1" x14ac:dyDescent="0.2">
      <c r="A153" s="32">
        <v>7</v>
      </c>
      <c r="B153" s="40">
        <v>11</v>
      </c>
      <c r="C153" s="41" t="s">
        <v>69</v>
      </c>
      <c r="D153" s="35" t="s">
        <v>417</v>
      </c>
      <c r="E153" s="36" t="s">
        <v>34</v>
      </c>
      <c r="F153" s="37" t="s">
        <v>8</v>
      </c>
      <c r="G153" s="38">
        <v>100</v>
      </c>
      <c r="H153" s="39" t="s">
        <v>298</v>
      </c>
      <c r="I153" s="89">
        <v>0</v>
      </c>
      <c r="J153" s="94">
        <f t="shared" si="6"/>
        <v>0</v>
      </c>
      <c r="K153" s="42" t="s">
        <v>501</v>
      </c>
    </row>
    <row r="154" spans="1:13" s="20" customFormat="1" ht="30" customHeight="1" outlineLevel="1" x14ac:dyDescent="0.2">
      <c r="A154" s="32">
        <v>7</v>
      </c>
      <c r="B154" s="40">
        <v>12</v>
      </c>
      <c r="C154" s="41" t="s">
        <v>69</v>
      </c>
      <c r="D154" s="35" t="s">
        <v>378</v>
      </c>
      <c r="E154" s="36" t="s">
        <v>34</v>
      </c>
      <c r="F154" s="37" t="s">
        <v>8</v>
      </c>
      <c r="G154" s="38">
        <v>100</v>
      </c>
      <c r="H154" s="39" t="s">
        <v>298</v>
      </c>
      <c r="I154" s="89">
        <v>0</v>
      </c>
      <c r="J154" s="94">
        <f t="shared" si="6"/>
        <v>0</v>
      </c>
      <c r="K154" s="42" t="s">
        <v>501</v>
      </c>
    </row>
    <row r="155" spans="1:13" s="20" customFormat="1" ht="30" customHeight="1" outlineLevel="1" x14ac:dyDescent="0.2">
      <c r="A155" s="32">
        <v>7</v>
      </c>
      <c r="B155" s="40">
        <v>13</v>
      </c>
      <c r="C155" s="41" t="s">
        <v>69</v>
      </c>
      <c r="D155" s="35" t="s">
        <v>50</v>
      </c>
      <c r="E155" s="36" t="s">
        <v>34</v>
      </c>
      <c r="F155" s="37" t="s">
        <v>8</v>
      </c>
      <c r="G155" s="38">
        <v>100</v>
      </c>
      <c r="H155" s="39" t="s">
        <v>298</v>
      </c>
      <c r="I155" s="89">
        <v>0</v>
      </c>
      <c r="J155" s="94">
        <f t="shared" si="6"/>
        <v>0</v>
      </c>
      <c r="K155" s="42" t="s">
        <v>501</v>
      </c>
    </row>
    <row r="156" spans="1:13" s="20" customFormat="1" ht="30" customHeight="1" outlineLevel="1" x14ac:dyDescent="0.2">
      <c r="A156" s="32">
        <v>7</v>
      </c>
      <c r="B156" s="40">
        <v>14</v>
      </c>
      <c r="C156" s="41" t="s">
        <v>69</v>
      </c>
      <c r="D156" s="35" t="s">
        <v>56</v>
      </c>
      <c r="E156" s="36" t="s">
        <v>34</v>
      </c>
      <c r="F156" s="37" t="s">
        <v>8</v>
      </c>
      <c r="G156" s="38">
        <v>100</v>
      </c>
      <c r="H156" s="39" t="s">
        <v>298</v>
      </c>
      <c r="I156" s="89">
        <v>0</v>
      </c>
      <c r="J156" s="94">
        <f t="shared" si="6"/>
        <v>0</v>
      </c>
      <c r="K156" s="42" t="s">
        <v>501</v>
      </c>
    </row>
    <row r="157" spans="1:13" s="20" customFormat="1" ht="30" customHeight="1" outlineLevel="1" x14ac:dyDescent="0.2">
      <c r="A157" s="32">
        <v>7</v>
      </c>
      <c r="B157" s="40">
        <v>15</v>
      </c>
      <c r="C157" s="41" t="s">
        <v>69</v>
      </c>
      <c r="D157" s="35" t="s">
        <v>287</v>
      </c>
      <c r="E157" s="36" t="s">
        <v>34</v>
      </c>
      <c r="F157" s="37" t="s">
        <v>8</v>
      </c>
      <c r="G157" s="38">
        <v>100</v>
      </c>
      <c r="H157" s="39" t="s">
        <v>300</v>
      </c>
      <c r="I157" s="89">
        <v>100</v>
      </c>
      <c r="J157" s="94">
        <f t="shared" si="6"/>
        <v>1</v>
      </c>
      <c r="K157" s="42" t="s">
        <v>492</v>
      </c>
    </row>
    <row r="158" spans="1:13" s="20" customFormat="1" ht="30" customHeight="1" outlineLevel="1" x14ac:dyDescent="0.2">
      <c r="A158" s="32">
        <v>7</v>
      </c>
      <c r="B158" s="40">
        <v>16</v>
      </c>
      <c r="C158" s="41" t="s">
        <v>69</v>
      </c>
      <c r="D158" s="35" t="s">
        <v>288</v>
      </c>
      <c r="E158" s="36" t="s">
        <v>34</v>
      </c>
      <c r="F158" s="37" t="s">
        <v>8</v>
      </c>
      <c r="G158" s="38">
        <v>100</v>
      </c>
      <c r="H158" s="39" t="s">
        <v>301</v>
      </c>
      <c r="I158" s="89">
        <v>0</v>
      </c>
      <c r="J158" s="94">
        <f t="shared" si="6"/>
        <v>0</v>
      </c>
      <c r="K158" s="42" t="s">
        <v>500</v>
      </c>
    </row>
    <row r="159" spans="1:13" s="20" customFormat="1" ht="60" outlineLevel="1" x14ac:dyDescent="0.2">
      <c r="A159" s="32">
        <v>7</v>
      </c>
      <c r="B159" s="40">
        <v>17</v>
      </c>
      <c r="C159" s="41" t="s">
        <v>69</v>
      </c>
      <c r="D159" s="35" t="s">
        <v>289</v>
      </c>
      <c r="E159" s="36" t="s">
        <v>370</v>
      </c>
      <c r="F159" s="37" t="s">
        <v>8</v>
      </c>
      <c r="G159" s="38">
        <v>100</v>
      </c>
      <c r="H159" s="39" t="s">
        <v>300</v>
      </c>
      <c r="I159" s="89">
        <v>0</v>
      </c>
      <c r="J159" s="94">
        <f t="shared" si="6"/>
        <v>0</v>
      </c>
      <c r="K159" s="42" t="s">
        <v>545</v>
      </c>
    </row>
    <row r="160" spans="1:13" s="20" customFormat="1" ht="150" customHeight="1" outlineLevel="1" x14ac:dyDescent="0.2">
      <c r="A160" s="66">
        <v>7</v>
      </c>
      <c r="B160" s="40">
        <v>18</v>
      </c>
      <c r="C160" s="41" t="s">
        <v>69</v>
      </c>
      <c r="D160" s="35" t="s">
        <v>418</v>
      </c>
      <c r="E160" s="36" t="s">
        <v>325</v>
      </c>
      <c r="F160" s="37" t="s">
        <v>9</v>
      </c>
      <c r="G160" s="38">
        <v>150</v>
      </c>
      <c r="H160" s="39" t="s">
        <v>302</v>
      </c>
      <c r="I160" s="89">
        <v>0</v>
      </c>
      <c r="J160" s="94">
        <f t="shared" si="6"/>
        <v>0</v>
      </c>
      <c r="K160" s="39" t="s">
        <v>549</v>
      </c>
      <c r="L160" s="69"/>
    </row>
    <row r="161" spans="1:13" s="20" customFormat="1" ht="150" customHeight="1" outlineLevel="1" x14ac:dyDescent="0.2">
      <c r="A161" s="66">
        <v>7</v>
      </c>
      <c r="B161" s="40">
        <v>19</v>
      </c>
      <c r="C161" s="41" t="s">
        <v>69</v>
      </c>
      <c r="D161" s="35" t="s">
        <v>171</v>
      </c>
      <c r="E161" s="36" t="s">
        <v>325</v>
      </c>
      <c r="F161" s="37" t="s">
        <v>9</v>
      </c>
      <c r="G161" s="38">
        <f>100</f>
        <v>100</v>
      </c>
      <c r="H161" s="39" t="s">
        <v>302</v>
      </c>
      <c r="I161" s="89">
        <v>0</v>
      </c>
      <c r="J161" s="94">
        <f t="shared" si="6"/>
        <v>0</v>
      </c>
      <c r="K161" s="39" t="s">
        <v>549</v>
      </c>
      <c r="L161" s="69"/>
    </row>
    <row r="162" spans="1:13" s="20" customFormat="1" ht="150" outlineLevel="1" x14ac:dyDescent="0.2">
      <c r="A162" s="66">
        <v>7</v>
      </c>
      <c r="B162" s="40">
        <v>20</v>
      </c>
      <c r="C162" s="41" t="s">
        <v>69</v>
      </c>
      <c r="D162" s="35" t="s">
        <v>173</v>
      </c>
      <c r="E162" s="36" t="s">
        <v>325</v>
      </c>
      <c r="F162" s="37" t="s">
        <v>9</v>
      </c>
      <c r="G162" s="38">
        <f>150</f>
        <v>150</v>
      </c>
      <c r="H162" s="39" t="s">
        <v>302</v>
      </c>
      <c r="I162" s="89">
        <v>0</v>
      </c>
      <c r="J162" s="94">
        <f t="shared" si="6"/>
        <v>0</v>
      </c>
      <c r="K162" s="39" t="s">
        <v>549</v>
      </c>
      <c r="L162" s="69"/>
    </row>
    <row r="163" spans="1:13" s="20" customFormat="1" ht="75" outlineLevel="1" x14ac:dyDescent="0.2">
      <c r="A163" s="66">
        <v>7</v>
      </c>
      <c r="B163" s="40">
        <v>21</v>
      </c>
      <c r="C163" s="41" t="s">
        <v>69</v>
      </c>
      <c r="D163" s="35" t="s">
        <v>312</v>
      </c>
      <c r="E163" s="36" t="s">
        <v>325</v>
      </c>
      <c r="F163" s="37" t="s">
        <v>9</v>
      </c>
      <c r="G163" s="38">
        <f>150</f>
        <v>150</v>
      </c>
      <c r="H163" s="39" t="s">
        <v>302</v>
      </c>
      <c r="I163" s="89">
        <v>0</v>
      </c>
      <c r="J163" s="94">
        <f t="shared" si="6"/>
        <v>0</v>
      </c>
      <c r="K163" s="39" t="s">
        <v>550</v>
      </c>
      <c r="L163" s="69"/>
      <c r="M163" s="68"/>
    </row>
    <row r="164" spans="1:13" s="20" customFormat="1" ht="150" outlineLevel="1" x14ac:dyDescent="0.2">
      <c r="A164" s="66">
        <v>7</v>
      </c>
      <c r="B164" s="40">
        <v>22</v>
      </c>
      <c r="C164" s="41" t="s">
        <v>69</v>
      </c>
      <c r="D164" s="35" t="s">
        <v>419</v>
      </c>
      <c r="E164" s="36" t="s">
        <v>325</v>
      </c>
      <c r="F164" s="37" t="s">
        <v>9</v>
      </c>
      <c r="G164" s="38">
        <f>150</f>
        <v>150</v>
      </c>
      <c r="H164" s="39" t="s">
        <v>302</v>
      </c>
      <c r="I164" s="89">
        <v>0</v>
      </c>
      <c r="J164" s="94">
        <f t="shared" si="6"/>
        <v>0</v>
      </c>
      <c r="K164" s="39" t="s">
        <v>549</v>
      </c>
      <c r="L164" s="69"/>
    </row>
    <row r="165" spans="1:13" s="20" customFormat="1" ht="150" outlineLevel="1" x14ac:dyDescent="0.2">
      <c r="A165" s="66">
        <v>7</v>
      </c>
      <c r="B165" s="40">
        <v>23</v>
      </c>
      <c r="C165" s="41" t="s">
        <v>69</v>
      </c>
      <c r="D165" s="35" t="s">
        <v>172</v>
      </c>
      <c r="E165" s="36" t="s">
        <v>325</v>
      </c>
      <c r="F165" s="37" t="s">
        <v>9</v>
      </c>
      <c r="G165" s="38">
        <f>150</f>
        <v>150</v>
      </c>
      <c r="H165" s="39" t="s">
        <v>302</v>
      </c>
      <c r="I165" s="89">
        <v>0</v>
      </c>
      <c r="J165" s="94">
        <f t="shared" si="6"/>
        <v>0</v>
      </c>
      <c r="K165" s="39" t="s">
        <v>549</v>
      </c>
      <c r="L165" s="69"/>
    </row>
    <row r="166" spans="1:13" s="20" customFormat="1" ht="72" customHeight="1" outlineLevel="1" x14ac:dyDescent="0.2">
      <c r="A166" s="66">
        <v>7</v>
      </c>
      <c r="B166" s="40">
        <v>24</v>
      </c>
      <c r="C166" s="41" t="s">
        <v>69</v>
      </c>
      <c r="D166" s="35" t="s">
        <v>420</v>
      </c>
      <c r="E166" s="36" t="s">
        <v>325</v>
      </c>
      <c r="F166" s="37" t="s">
        <v>9</v>
      </c>
      <c r="G166" s="38">
        <f>150</f>
        <v>150</v>
      </c>
      <c r="H166" s="39" t="s">
        <v>302</v>
      </c>
      <c r="I166" s="89">
        <v>0</v>
      </c>
      <c r="J166" s="94">
        <f t="shared" si="6"/>
        <v>0</v>
      </c>
      <c r="K166" s="39" t="s">
        <v>550</v>
      </c>
      <c r="L166" s="69"/>
      <c r="M166" s="68"/>
    </row>
    <row r="167" spans="1:13" s="20" customFormat="1" ht="150" outlineLevel="1" x14ac:dyDescent="0.2">
      <c r="A167" s="66">
        <v>7</v>
      </c>
      <c r="B167" s="40">
        <v>25</v>
      </c>
      <c r="C167" s="41" t="s">
        <v>69</v>
      </c>
      <c r="D167" s="35" t="s">
        <v>330</v>
      </c>
      <c r="E167" s="36" t="s">
        <v>325</v>
      </c>
      <c r="F167" s="37" t="s">
        <v>9</v>
      </c>
      <c r="G167" s="38">
        <f>100</f>
        <v>100</v>
      </c>
      <c r="H167" s="39" t="s">
        <v>302</v>
      </c>
      <c r="I167" s="89">
        <v>0</v>
      </c>
      <c r="J167" s="97">
        <v>0</v>
      </c>
      <c r="K167" s="39" t="s">
        <v>549</v>
      </c>
      <c r="L167" s="69"/>
    </row>
    <row r="168" spans="1:13" s="20" customFormat="1" ht="17.100000000000001" customHeight="1" x14ac:dyDescent="0.2">
      <c r="A168" s="24">
        <v>8</v>
      </c>
      <c r="B168" s="24"/>
      <c r="C168" s="25" t="s">
        <v>22</v>
      </c>
      <c r="D168" s="26"/>
      <c r="E168" s="26" t="s">
        <v>7</v>
      </c>
      <c r="F168" s="31"/>
      <c r="G168" s="27">
        <f>SUM(G169:G192)</f>
        <v>3000</v>
      </c>
      <c r="H168" s="31"/>
      <c r="I168" s="88">
        <f>SUM(I169:I192)</f>
        <v>263.15800000000002</v>
      </c>
      <c r="J168" s="98">
        <f>I168/G168</f>
        <v>8.7719333333333344E-2</v>
      </c>
      <c r="K168" s="31"/>
    </row>
    <row r="169" spans="1:13" s="20" customFormat="1" ht="30" customHeight="1" outlineLevel="1" x14ac:dyDescent="0.2">
      <c r="A169" s="32">
        <v>8</v>
      </c>
      <c r="B169" s="40">
        <v>1</v>
      </c>
      <c r="C169" s="41" t="s">
        <v>22</v>
      </c>
      <c r="D169" s="35" t="s">
        <v>252</v>
      </c>
      <c r="E169" s="36" t="s">
        <v>37</v>
      </c>
      <c r="F169" s="37" t="s">
        <v>8</v>
      </c>
      <c r="G169" s="38">
        <v>100</v>
      </c>
      <c r="H169" s="43" t="s">
        <v>298</v>
      </c>
      <c r="I169" s="92">
        <v>0</v>
      </c>
      <c r="J169" s="94">
        <f t="shared" ref="J169:J192" si="7">I169/G169</f>
        <v>0</v>
      </c>
      <c r="K169" s="42" t="s">
        <v>501</v>
      </c>
    </row>
    <row r="170" spans="1:13" s="20" customFormat="1" ht="30" outlineLevel="1" x14ac:dyDescent="0.2">
      <c r="A170" s="32">
        <v>8</v>
      </c>
      <c r="B170" s="40">
        <v>2</v>
      </c>
      <c r="C170" s="41" t="s">
        <v>22</v>
      </c>
      <c r="D170" s="35" t="s">
        <v>253</v>
      </c>
      <c r="E170" s="36" t="s">
        <v>37</v>
      </c>
      <c r="F170" s="37" t="s">
        <v>8</v>
      </c>
      <c r="G170" s="38">
        <v>100</v>
      </c>
      <c r="H170" s="43" t="s">
        <v>298</v>
      </c>
      <c r="I170" s="92">
        <v>0</v>
      </c>
      <c r="J170" s="94">
        <f t="shared" si="7"/>
        <v>0</v>
      </c>
      <c r="K170" s="42" t="s">
        <v>501</v>
      </c>
    </row>
    <row r="171" spans="1:13" s="20" customFormat="1" ht="30" customHeight="1" outlineLevel="1" x14ac:dyDescent="0.2">
      <c r="A171" s="32">
        <v>8</v>
      </c>
      <c r="B171" s="40">
        <v>3</v>
      </c>
      <c r="C171" s="41" t="s">
        <v>22</v>
      </c>
      <c r="D171" s="35" t="s">
        <v>72</v>
      </c>
      <c r="E171" s="36" t="s">
        <v>37</v>
      </c>
      <c r="F171" s="37" t="s">
        <v>8</v>
      </c>
      <c r="G171" s="38">
        <v>100</v>
      </c>
      <c r="H171" s="43" t="s">
        <v>301</v>
      </c>
      <c r="I171" s="92">
        <v>0</v>
      </c>
      <c r="J171" s="94">
        <f t="shared" si="7"/>
        <v>0</v>
      </c>
      <c r="K171" s="42" t="s">
        <v>500</v>
      </c>
    </row>
    <row r="172" spans="1:13" s="20" customFormat="1" ht="30" customHeight="1" outlineLevel="1" x14ac:dyDescent="0.2">
      <c r="A172" s="32">
        <v>8</v>
      </c>
      <c r="B172" s="40">
        <v>4</v>
      </c>
      <c r="C172" s="41" t="s">
        <v>22</v>
      </c>
      <c r="D172" s="35" t="s">
        <v>46</v>
      </c>
      <c r="E172" s="36" t="s">
        <v>37</v>
      </c>
      <c r="F172" s="37" t="s">
        <v>8</v>
      </c>
      <c r="G172" s="38">
        <v>100</v>
      </c>
      <c r="H172" s="43" t="s">
        <v>301</v>
      </c>
      <c r="I172" s="92">
        <v>0</v>
      </c>
      <c r="J172" s="94">
        <f t="shared" si="7"/>
        <v>0</v>
      </c>
      <c r="K172" s="42" t="s">
        <v>500</v>
      </c>
    </row>
    <row r="173" spans="1:13" s="20" customFormat="1" ht="30.75" customHeight="1" outlineLevel="1" x14ac:dyDescent="0.2">
      <c r="A173" s="32">
        <v>8</v>
      </c>
      <c r="B173" s="40">
        <v>5</v>
      </c>
      <c r="C173" s="41" t="s">
        <v>22</v>
      </c>
      <c r="D173" s="35" t="s">
        <v>421</v>
      </c>
      <c r="E173" s="36" t="s">
        <v>37</v>
      </c>
      <c r="F173" s="37" t="s">
        <v>8</v>
      </c>
      <c r="G173" s="38">
        <v>80</v>
      </c>
      <c r="H173" s="43" t="s">
        <v>298</v>
      </c>
      <c r="I173" s="92">
        <v>0</v>
      </c>
      <c r="J173" s="94">
        <f t="shared" si="7"/>
        <v>0</v>
      </c>
      <c r="K173" s="42" t="s">
        <v>500</v>
      </c>
    </row>
    <row r="174" spans="1:13" s="20" customFormat="1" ht="23.25" customHeight="1" outlineLevel="1" x14ac:dyDescent="0.2">
      <c r="A174" s="32">
        <v>8</v>
      </c>
      <c r="B174" s="40">
        <v>6</v>
      </c>
      <c r="C174" s="41" t="s">
        <v>22</v>
      </c>
      <c r="D174" s="35" t="s">
        <v>52</v>
      </c>
      <c r="E174" s="36" t="s">
        <v>37</v>
      </c>
      <c r="F174" s="37" t="s">
        <v>8</v>
      </c>
      <c r="G174" s="38">
        <v>80</v>
      </c>
      <c r="H174" s="43" t="s">
        <v>298</v>
      </c>
      <c r="I174" s="92">
        <v>80</v>
      </c>
      <c r="J174" s="94">
        <f t="shared" si="7"/>
        <v>1</v>
      </c>
      <c r="K174" s="42" t="s">
        <v>492</v>
      </c>
    </row>
    <row r="175" spans="1:13" s="20" customFormat="1" ht="30.95" customHeight="1" outlineLevel="1" x14ac:dyDescent="0.2">
      <c r="A175" s="32">
        <v>8</v>
      </c>
      <c r="B175" s="40">
        <v>7</v>
      </c>
      <c r="C175" s="41" t="s">
        <v>22</v>
      </c>
      <c r="D175" s="35" t="s">
        <v>57</v>
      </c>
      <c r="E175" s="36" t="s">
        <v>37</v>
      </c>
      <c r="F175" s="37" t="s">
        <v>8</v>
      </c>
      <c r="G175" s="38">
        <v>80</v>
      </c>
      <c r="H175" s="43" t="s">
        <v>298</v>
      </c>
      <c r="I175" s="92">
        <v>80</v>
      </c>
      <c r="J175" s="94">
        <f t="shared" si="7"/>
        <v>1</v>
      </c>
      <c r="K175" s="42" t="s">
        <v>492</v>
      </c>
    </row>
    <row r="176" spans="1:13" s="20" customFormat="1" ht="29.25" customHeight="1" outlineLevel="1" x14ac:dyDescent="0.2">
      <c r="A176" s="32">
        <v>8</v>
      </c>
      <c r="B176" s="40">
        <v>8</v>
      </c>
      <c r="C176" s="41" t="s">
        <v>22</v>
      </c>
      <c r="D176" s="35" t="s">
        <v>73</v>
      </c>
      <c r="E176" s="36" t="s">
        <v>37</v>
      </c>
      <c r="F176" s="37" t="s">
        <v>8</v>
      </c>
      <c r="G176" s="38">
        <v>80</v>
      </c>
      <c r="H176" s="43" t="s">
        <v>301</v>
      </c>
      <c r="I176" s="92">
        <v>0</v>
      </c>
      <c r="J176" s="94">
        <f t="shared" si="7"/>
        <v>0</v>
      </c>
      <c r="K176" s="42" t="s">
        <v>500</v>
      </c>
    </row>
    <row r="177" spans="1:11" s="20" customFormat="1" ht="30" customHeight="1" outlineLevel="1" x14ac:dyDescent="0.2">
      <c r="A177" s="32">
        <v>8</v>
      </c>
      <c r="B177" s="40">
        <v>9</v>
      </c>
      <c r="C177" s="41" t="s">
        <v>22</v>
      </c>
      <c r="D177" s="35" t="s">
        <v>58</v>
      </c>
      <c r="E177" s="36" t="s">
        <v>37</v>
      </c>
      <c r="F177" s="37" t="s">
        <v>8</v>
      </c>
      <c r="G177" s="38">
        <v>80</v>
      </c>
      <c r="H177" s="43" t="s">
        <v>298</v>
      </c>
      <c r="I177" s="92">
        <v>0</v>
      </c>
      <c r="J177" s="94">
        <f t="shared" si="7"/>
        <v>0</v>
      </c>
      <c r="K177" s="42" t="s">
        <v>501</v>
      </c>
    </row>
    <row r="178" spans="1:11" s="20" customFormat="1" ht="45" customHeight="1" outlineLevel="1" x14ac:dyDescent="0.2">
      <c r="A178" s="32">
        <v>8</v>
      </c>
      <c r="B178" s="40">
        <v>10</v>
      </c>
      <c r="C178" s="41" t="s">
        <v>22</v>
      </c>
      <c r="D178" s="35" t="s">
        <v>422</v>
      </c>
      <c r="E178" s="36" t="s">
        <v>158</v>
      </c>
      <c r="F178" s="37" t="s">
        <v>8</v>
      </c>
      <c r="G178" s="38">
        <v>80</v>
      </c>
      <c r="H178" s="43" t="s">
        <v>299</v>
      </c>
      <c r="I178" s="92">
        <v>13.157999999999999</v>
      </c>
      <c r="J178" s="94">
        <f t="shared" si="7"/>
        <v>0.16447499999999998</v>
      </c>
      <c r="K178" s="42" t="s">
        <v>556</v>
      </c>
    </row>
    <row r="179" spans="1:11" s="20" customFormat="1" ht="30.75" customHeight="1" outlineLevel="1" x14ac:dyDescent="0.2">
      <c r="A179" s="32">
        <v>8</v>
      </c>
      <c r="B179" s="40">
        <v>11</v>
      </c>
      <c r="C179" s="41" t="s">
        <v>22</v>
      </c>
      <c r="D179" s="35" t="s">
        <v>423</v>
      </c>
      <c r="E179" s="36" t="s">
        <v>37</v>
      </c>
      <c r="F179" s="37" t="s">
        <v>8</v>
      </c>
      <c r="G179" s="38">
        <v>80</v>
      </c>
      <c r="H179" s="43" t="s">
        <v>301</v>
      </c>
      <c r="I179" s="92">
        <v>0</v>
      </c>
      <c r="J179" s="94">
        <f t="shared" si="7"/>
        <v>0</v>
      </c>
      <c r="K179" s="42" t="s">
        <v>500</v>
      </c>
    </row>
    <row r="180" spans="1:11" s="20" customFormat="1" ht="30.95" customHeight="1" outlineLevel="1" x14ac:dyDescent="0.2">
      <c r="A180" s="32">
        <v>8</v>
      </c>
      <c r="B180" s="40">
        <v>12</v>
      </c>
      <c r="C180" s="41" t="s">
        <v>22</v>
      </c>
      <c r="D180" s="35" t="s">
        <v>352</v>
      </c>
      <c r="E180" s="36" t="s">
        <v>37</v>
      </c>
      <c r="F180" s="37" t="s">
        <v>8</v>
      </c>
      <c r="G180" s="38">
        <v>80</v>
      </c>
      <c r="H180" s="43" t="s">
        <v>301</v>
      </c>
      <c r="I180" s="92">
        <v>0</v>
      </c>
      <c r="J180" s="94">
        <f t="shared" si="7"/>
        <v>0</v>
      </c>
      <c r="K180" s="42" t="s">
        <v>500</v>
      </c>
    </row>
    <row r="181" spans="1:11" s="20" customFormat="1" ht="45" customHeight="1" outlineLevel="1" x14ac:dyDescent="0.2">
      <c r="A181" s="32">
        <v>8</v>
      </c>
      <c r="B181" s="40">
        <v>13</v>
      </c>
      <c r="C181" s="41" t="s">
        <v>22</v>
      </c>
      <c r="D181" s="35" t="s">
        <v>424</v>
      </c>
      <c r="E181" s="36" t="s">
        <v>521</v>
      </c>
      <c r="F181" s="37" t="s">
        <v>11</v>
      </c>
      <c r="G181" s="38">
        <v>85</v>
      </c>
      <c r="H181" s="43" t="s">
        <v>300</v>
      </c>
      <c r="I181" s="92">
        <v>0</v>
      </c>
      <c r="J181" s="94">
        <f t="shared" si="7"/>
        <v>0</v>
      </c>
      <c r="K181" s="42" t="s">
        <v>531</v>
      </c>
    </row>
    <row r="182" spans="1:11" s="20" customFormat="1" ht="34.5" customHeight="1" outlineLevel="1" x14ac:dyDescent="0.2">
      <c r="A182" s="32">
        <v>8</v>
      </c>
      <c r="B182" s="40">
        <v>14</v>
      </c>
      <c r="C182" s="41" t="s">
        <v>22</v>
      </c>
      <c r="D182" s="35" t="s">
        <v>425</v>
      </c>
      <c r="E182" s="36" t="s">
        <v>201</v>
      </c>
      <c r="F182" s="37" t="s">
        <v>11</v>
      </c>
      <c r="G182" s="38">
        <v>90</v>
      </c>
      <c r="H182" s="43" t="s">
        <v>300</v>
      </c>
      <c r="I182" s="92">
        <v>90</v>
      </c>
      <c r="J182" s="94">
        <f t="shared" si="7"/>
        <v>1</v>
      </c>
      <c r="K182" s="42" t="s">
        <v>492</v>
      </c>
    </row>
    <row r="183" spans="1:11" s="20" customFormat="1" ht="45" outlineLevel="1" x14ac:dyDescent="0.2">
      <c r="A183" s="32">
        <v>8</v>
      </c>
      <c r="B183" s="40">
        <v>15</v>
      </c>
      <c r="C183" s="41" t="s">
        <v>22</v>
      </c>
      <c r="D183" s="35" t="s">
        <v>426</v>
      </c>
      <c r="E183" s="36" t="s">
        <v>36</v>
      </c>
      <c r="F183" s="37" t="s">
        <v>11</v>
      </c>
      <c r="G183" s="38">
        <v>85</v>
      </c>
      <c r="H183" s="43" t="s">
        <v>301</v>
      </c>
      <c r="I183" s="92">
        <v>0</v>
      </c>
      <c r="J183" s="94">
        <f t="shared" si="7"/>
        <v>0</v>
      </c>
      <c r="K183" s="42" t="s">
        <v>500</v>
      </c>
    </row>
    <row r="184" spans="1:11" s="20" customFormat="1" ht="31.9" customHeight="1" outlineLevel="1" x14ac:dyDescent="0.2">
      <c r="A184" s="32">
        <v>8</v>
      </c>
      <c r="B184" s="40">
        <v>16</v>
      </c>
      <c r="C184" s="41" t="s">
        <v>22</v>
      </c>
      <c r="D184" s="35" t="s">
        <v>202</v>
      </c>
      <c r="E184" s="36" t="s">
        <v>332</v>
      </c>
      <c r="F184" s="37" t="s">
        <v>304</v>
      </c>
      <c r="G184" s="38">
        <v>600</v>
      </c>
      <c r="H184" s="42" t="s">
        <v>300</v>
      </c>
      <c r="I184" s="92">
        <v>0</v>
      </c>
      <c r="J184" s="94">
        <f t="shared" si="7"/>
        <v>0</v>
      </c>
      <c r="K184" s="42" t="s">
        <v>527</v>
      </c>
    </row>
    <row r="185" spans="1:11" s="20" customFormat="1" ht="60" customHeight="1" outlineLevel="1" x14ac:dyDescent="0.2">
      <c r="A185" s="32">
        <v>8</v>
      </c>
      <c r="B185" s="40">
        <v>17</v>
      </c>
      <c r="C185" s="41" t="s">
        <v>22</v>
      </c>
      <c r="D185" s="35" t="s">
        <v>203</v>
      </c>
      <c r="E185" s="36" t="s">
        <v>325</v>
      </c>
      <c r="F185" s="37" t="s">
        <v>9</v>
      </c>
      <c r="G185" s="38">
        <v>150</v>
      </c>
      <c r="H185" s="39" t="s">
        <v>302</v>
      </c>
      <c r="I185" s="92">
        <v>0</v>
      </c>
      <c r="J185" s="94">
        <f t="shared" si="7"/>
        <v>0</v>
      </c>
      <c r="K185" s="39" t="s">
        <v>541</v>
      </c>
    </row>
    <row r="186" spans="1:11" s="20" customFormat="1" ht="60" customHeight="1" outlineLevel="1" x14ac:dyDescent="0.2">
      <c r="A186" s="32">
        <v>8</v>
      </c>
      <c r="B186" s="40">
        <v>18</v>
      </c>
      <c r="C186" s="41" t="s">
        <v>22</v>
      </c>
      <c r="D186" s="35" t="s">
        <v>254</v>
      </c>
      <c r="E186" s="36" t="s">
        <v>325</v>
      </c>
      <c r="F186" s="37" t="s">
        <v>9</v>
      </c>
      <c r="G186" s="38">
        <v>150</v>
      </c>
      <c r="H186" s="39" t="s">
        <v>302</v>
      </c>
      <c r="I186" s="92">
        <v>0</v>
      </c>
      <c r="J186" s="94">
        <f t="shared" si="7"/>
        <v>0</v>
      </c>
      <c r="K186" s="39" t="s">
        <v>541</v>
      </c>
    </row>
    <row r="187" spans="1:11" s="20" customFormat="1" ht="60" customHeight="1" outlineLevel="1" x14ac:dyDescent="0.2">
      <c r="A187" s="32">
        <v>8</v>
      </c>
      <c r="B187" s="40">
        <v>19</v>
      </c>
      <c r="C187" s="41" t="s">
        <v>22</v>
      </c>
      <c r="D187" s="35" t="s">
        <v>255</v>
      </c>
      <c r="E187" s="36" t="s">
        <v>325</v>
      </c>
      <c r="F187" s="37" t="s">
        <v>9</v>
      </c>
      <c r="G187" s="38">
        <v>150</v>
      </c>
      <c r="H187" s="39" t="s">
        <v>302</v>
      </c>
      <c r="I187" s="92">
        <v>0</v>
      </c>
      <c r="J187" s="94">
        <f t="shared" si="7"/>
        <v>0</v>
      </c>
      <c r="K187" s="39" t="s">
        <v>541</v>
      </c>
    </row>
    <row r="188" spans="1:11" s="20" customFormat="1" ht="60" customHeight="1" outlineLevel="1" x14ac:dyDescent="0.2">
      <c r="A188" s="32">
        <v>8</v>
      </c>
      <c r="B188" s="40">
        <v>20</v>
      </c>
      <c r="C188" s="41" t="s">
        <v>22</v>
      </c>
      <c r="D188" s="35" t="s">
        <v>427</v>
      </c>
      <c r="E188" s="36" t="s">
        <v>325</v>
      </c>
      <c r="F188" s="37" t="s">
        <v>9</v>
      </c>
      <c r="G188" s="38">
        <v>150</v>
      </c>
      <c r="H188" s="39" t="s">
        <v>302</v>
      </c>
      <c r="I188" s="92">
        <v>0</v>
      </c>
      <c r="J188" s="94">
        <f t="shared" si="7"/>
        <v>0</v>
      </c>
      <c r="K188" s="39" t="s">
        <v>541</v>
      </c>
    </row>
    <row r="189" spans="1:11" s="20" customFormat="1" ht="60" customHeight="1" outlineLevel="1" x14ac:dyDescent="0.2">
      <c r="A189" s="32">
        <v>8</v>
      </c>
      <c r="B189" s="40">
        <v>21</v>
      </c>
      <c r="C189" s="41" t="s">
        <v>22</v>
      </c>
      <c r="D189" s="35" t="s">
        <v>204</v>
      </c>
      <c r="E189" s="36" t="s">
        <v>325</v>
      </c>
      <c r="F189" s="37" t="s">
        <v>9</v>
      </c>
      <c r="G189" s="38">
        <v>150</v>
      </c>
      <c r="H189" s="39" t="s">
        <v>302</v>
      </c>
      <c r="I189" s="92">
        <v>0</v>
      </c>
      <c r="J189" s="94">
        <f t="shared" si="7"/>
        <v>0</v>
      </c>
      <c r="K189" s="39" t="s">
        <v>541</v>
      </c>
    </row>
    <row r="190" spans="1:11" s="20" customFormat="1" ht="60" customHeight="1" outlineLevel="1" x14ac:dyDescent="0.2">
      <c r="A190" s="32">
        <v>8</v>
      </c>
      <c r="B190" s="40">
        <v>22</v>
      </c>
      <c r="C190" s="41" t="s">
        <v>22</v>
      </c>
      <c r="D190" s="35" t="s">
        <v>428</v>
      </c>
      <c r="E190" s="36" t="s">
        <v>325</v>
      </c>
      <c r="F190" s="37" t="s">
        <v>9</v>
      </c>
      <c r="G190" s="38">
        <v>150</v>
      </c>
      <c r="H190" s="39" t="s">
        <v>302</v>
      </c>
      <c r="I190" s="92">
        <v>0</v>
      </c>
      <c r="J190" s="94">
        <f t="shared" si="7"/>
        <v>0</v>
      </c>
      <c r="K190" s="39" t="s">
        <v>541</v>
      </c>
    </row>
    <row r="191" spans="1:11" s="20" customFormat="1" ht="60" customHeight="1" outlineLevel="1" x14ac:dyDescent="0.2">
      <c r="A191" s="32">
        <v>8</v>
      </c>
      <c r="B191" s="40">
        <v>23</v>
      </c>
      <c r="C191" s="41" t="s">
        <v>22</v>
      </c>
      <c r="D191" s="35" t="s">
        <v>74</v>
      </c>
      <c r="E191" s="36" t="s">
        <v>325</v>
      </c>
      <c r="F191" s="37" t="s">
        <v>9</v>
      </c>
      <c r="G191" s="38">
        <v>50</v>
      </c>
      <c r="H191" s="39" t="s">
        <v>302</v>
      </c>
      <c r="I191" s="92">
        <v>0</v>
      </c>
      <c r="J191" s="94">
        <f t="shared" si="7"/>
        <v>0</v>
      </c>
      <c r="K191" s="39" t="s">
        <v>541</v>
      </c>
    </row>
    <row r="192" spans="1:11" s="20" customFormat="1" ht="45" customHeight="1" outlineLevel="1" x14ac:dyDescent="0.2">
      <c r="A192" s="32">
        <v>8</v>
      </c>
      <c r="B192" s="40">
        <v>24</v>
      </c>
      <c r="C192" s="41" t="s">
        <v>22</v>
      </c>
      <c r="D192" s="35" t="s">
        <v>256</v>
      </c>
      <c r="E192" s="36" t="s">
        <v>353</v>
      </c>
      <c r="F192" s="37" t="s">
        <v>10</v>
      </c>
      <c r="G192" s="38">
        <v>150</v>
      </c>
      <c r="H192" s="39" t="s">
        <v>301</v>
      </c>
      <c r="I192" s="92">
        <v>0</v>
      </c>
      <c r="J192" s="94">
        <f t="shared" si="7"/>
        <v>0</v>
      </c>
      <c r="K192" s="39" t="s">
        <v>529</v>
      </c>
    </row>
    <row r="193" spans="1:11" s="20" customFormat="1" ht="14.25" x14ac:dyDescent="0.2">
      <c r="A193" s="24">
        <v>9</v>
      </c>
      <c r="B193" s="24"/>
      <c r="C193" s="25" t="s">
        <v>23</v>
      </c>
      <c r="D193" s="26"/>
      <c r="E193" s="26" t="s">
        <v>7</v>
      </c>
      <c r="F193" s="31"/>
      <c r="G193" s="27">
        <f>SUM(G194:G209)</f>
        <v>3000</v>
      </c>
      <c r="H193" s="31"/>
      <c r="I193" s="88">
        <f>SUM(I194:I209)</f>
        <v>303.57799999999997</v>
      </c>
      <c r="J193" s="93">
        <f>I193/G193</f>
        <v>0.10119266666666665</v>
      </c>
      <c r="K193" s="31"/>
    </row>
    <row r="194" spans="1:11" s="20" customFormat="1" ht="30" customHeight="1" outlineLevel="1" x14ac:dyDescent="0.2">
      <c r="A194" s="32">
        <v>9</v>
      </c>
      <c r="B194" s="40">
        <v>1</v>
      </c>
      <c r="C194" s="41" t="s">
        <v>23</v>
      </c>
      <c r="D194" s="35" t="s">
        <v>429</v>
      </c>
      <c r="E194" s="36" t="s">
        <v>37</v>
      </c>
      <c r="F194" s="37" t="s">
        <v>8</v>
      </c>
      <c r="G194" s="38">
        <v>200</v>
      </c>
      <c r="H194" s="39" t="s">
        <v>300</v>
      </c>
      <c r="I194" s="91">
        <v>0</v>
      </c>
      <c r="J194" s="94">
        <f t="shared" ref="J194:J209" si="8">I194/G194</f>
        <v>0</v>
      </c>
      <c r="K194" s="107" t="s">
        <v>564</v>
      </c>
    </row>
    <row r="195" spans="1:11" s="20" customFormat="1" ht="30" outlineLevel="1" x14ac:dyDescent="0.2">
      <c r="A195" s="32">
        <v>9</v>
      </c>
      <c r="B195" s="40">
        <v>2</v>
      </c>
      <c r="C195" s="41" t="s">
        <v>23</v>
      </c>
      <c r="D195" s="35" t="s">
        <v>429</v>
      </c>
      <c r="E195" s="36" t="s">
        <v>36</v>
      </c>
      <c r="F195" s="37" t="s">
        <v>8</v>
      </c>
      <c r="G195" s="38">
        <v>100</v>
      </c>
      <c r="H195" s="39" t="s">
        <v>300</v>
      </c>
      <c r="I195" s="91">
        <v>100</v>
      </c>
      <c r="J195" s="94">
        <f t="shared" si="8"/>
        <v>1</v>
      </c>
      <c r="K195" s="39" t="s">
        <v>492</v>
      </c>
    </row>
    <row r="196" spans="1:11" s="20" customFormat="1" ht="30.95" customHeight="1" outlineLevel="1" x14ac:dyDescent="0.2">
      <c r="A196" s="32">
        <v>9</v>
      </c>
      <c r="B196" s="40">
        <v>3</v>
      </c>
      <c r="C196" s="41" t="s">
        <v>23</v>
      </c>
      <c r="D196" s="35" t="s">
        <v>257</v>
      </c>
      <c r="E196" s="36" t="s">
        <v>37</v>
      </c>
      <c r="F196" s="37" t="s">
        <v>8</v>
      </c>
      <c r="G196" s="38">
        <v>200</v>
      </c>
      <c r="H196" s="39" t="s">
        <v>301</v>
      </c>
      <c r="I196" s="91">
        <v>0</v>
      </c>
      <c r="J196" s="94">
        <f t="shared" si="8"/>
        <v>0</v>
      </c>
      <c r="K196" s="42" t="s">
        <v>500</v>
      </c>
    </row>
    <row r="197" spans="1:11" s="20" customFormat="1" ht="30.95" customHeight="1" outlineLevel="1" x14ac:dyDescent="0.2">
      <c r="A197" s="32">
        <v>9</v>
      </c>
      <c r="B197" s="40">
        <v>4</v>
      </c>
      <c r="C197" s="41" t="s">
        <v>23</v>
      </c>
      <c r="D197" s="35" t="s">
        <v>257</v>
      </c>
      <c r="E197" s="36" t="s">
        <v>369</v>
      </c>
      <c r="F197" s="37" t="s">
        <v>8</v>
      </c>
      <c r="G197" s="38">
        <v>50</v>
      </c>
      <c r="H197" s="39" t="s">
        <v>299</v>
      </c>
      <c r="I197" s="91">
        <v>50</v>
      </c>
      <c r="J197" s="94">
        <f t="shared" si="8"/>
        <v>1</v>
      </c>
      <c r="K197" s="39" t="s">
        <v>492</v>
      </c>
    </row>
    <row r="198" spans="1:11" s="20" customFormat="1" ht="45" customHeight="1" outlineLevel="1" x14ac:dyDescent="0.2">
      <c r="A198" s="32">
        <v>9</v>
      </c>
      <c r="B198" s="40">
        <v>5</v>
      </c>
      <c r="C198" s="41" t="s">
        <v>23</v>
      </c>
      <c r="D198" s="35" t="s">
        <v>430</v>
      </c>
      <c r="E198" s="36" t="s">
        <v>374</v>
      </c>
      <c r="F198" s="37" t="s">
        <v>304</v>
      </c>
      <c r="G198" s="38">
        <v>150</v>
      </c>
      <c r="H198" s="39" t="s">
        <v>302</v>
      </c>
      <c r="I198" s="91">
        <v>0</v>
      </c>
      <c r="J198" s="94">
        <f t="shared" si="8"/>
        <v>0</v>
      </c>
      <c r="K198" s="42" t="s">
        <v>527</v>
      </c>
    </row>
    <row r="199" spans="1:11" s="20" customFormat="1" ht="32.25" customHeight="1" outlineLevel="1" x14ac:dyDescent="0.2">
      <c r="A199" s="32">
        <v>9</v>
      </c>
      <c r="B199" s="40">
        <v>6</v>
      </c>
      <c r="C199" s="41" t="s">
        <v>23</v>
      </c>
      <c r="D199" s="35" t="s">
        <v>431</v>
      </c>
      <c r="E199" s="36" t="s">
        <v>37</v>
      </c>
      <c r="F199" s="37" t="s">
        <v>8</v>
      </c>
      <c r="G199" s="38">
        <v>200</v>
      </c>
      <c r="H199" s="39" t="s">
        <v>300</v>
      </c>
      <c r="I199" s="91">
        <v>0</v>
      </c>
      <c r="J199" s="94">
        <f t="shared" si="8"/>
        <v>0</v>
      </c>
      <c r="K199" s="42" t="s">
        <v>539</v>
      </c>
    </row>
    <row r="200" spans="1:11" s="20" customFormat="1" ht="30" customHeight="1" outlineLevel="1" x14ac:dyDescent="0.2">
      <c r="A200" s="32">
        <v>9</v>
      </c>
      <c r="B200" s="40">
        <v>7</v>
      </c>
      <c r="C200" s="41" t="s">
        <v>23</v>
      </c>
      <c r="D200" s="35" t="s">
        <v>258</v>
      </c>
      <c r="E200" s="36" t="s">
        <v>37</v>
      </c>
      <c r="F200" s="37" t="s">
        <v>8</v>
      </c>
      <c r="G200" s="38">
        <v>200</v>
      </c>
      <c r="H200" s="39" t="s">
        <v>298</v>
      </c>
      <c r="I200" s="91">
        <v>0</v>
      </c>
      <c r="J200" s="94">
        <f t="shared" si="8"/>
        <v>0</v>
      </c>
      <c r="K200" s="42" t="s">
        <v>501</v>
      </c>
    </row>
    <row r="201" spans="1:11" s="20" customFormat="1" ht="45" customHeight="1" outlineLevel="1" x14ac:dyDescent="0.2">
      <c r="A201" s="32">
        <v>9</v>
      </c>
      <c r="B201" s="40">
        <v>8</v>
      </c>
      <c r="C201" s="41" t="s">
        <v>23</v>
      </c>
      <c r="D201" s="35" t="s">
        <v>258</v>
      </c>
      <c r="E201" s="36" t="s">
        <v>369</v>
      </c>
      <c r="F201" s="37" t="s">
        <v>8</v>
      </c>
      <c r="G201" s="38">
        <v>200</v>
      </c>
      <c r="H201" s="39" t="s">
        <v>300</v>
      </c>
      <c r="I201" s="91">
        <v>0</v>
      </c>
      <c r="J201" s="94">
        <f t="shared" si="8"/>
        <v>0</v>
      </c>
      <c r="K201" s="42" t="s">
        <v>552</v>
      </c>
    </row>
    <row r="202" spans="1:11" s="20" customFormat="1" ht="30" customHeight="1" outlineLevel="1" x14ac:dyDescent="0.2">
      <c r="A202" s="32">
        <v>9</v>
      </c>
      <c r="B202" s="40">
        <v>9</v>
      </c>
      <c r="C202" s="41" t="s">
        <v>23</v>
      </c>
      <c r="D202" s="35" t="s">
        <v>218</v>
      </c>
      <c r="E202" s="36" t="s">
        <v>381</v>
      </c>
      <c r="F202" s="37" t="s">
        <v>9</v>
      </c>
      <c r="G202" s="38">
        <v>150</v>
      </c>
      <c r="H202" s="39" t="s">
        <v>297</v>
      </c>
      <c r="I202" s="89">
        <v>0</v>
      </c>
      <c r="J202" s="94">
        <f t="shared" si="8"/>
        <v>0</v>
      </c>
      <c r="K202" s="39" t="s">
        <v>497</v>
      </c>
    </row>
    <row r="203" spans="1:11" s="20" customFormat="1" ht="60" customHeight="1" outlineLevel="1" x14ac:dyDescent="0.2">
      <c r="A203" s="32">
        <v>9</v>
      </c>
      <c r="B203" s="40">
        <v>10</v>
      </c>
      <c r="C203" s="41" t="s">
        <v>23</v>
      </c>
      <c r="D203" s="35" t="s">
        <v>432</v>
      </c>
      <c r="E203" s="36" t="s">
        <v>325</v>
      </c>
      <c r="F203" s="37" t="s">
        <v>9</v>
      </c>
      <c r="G203" s="38">
        <v>150</v>
      </c>
      <c r="H203" s="39" t="s">
        <v>302</v>
      </c>
      <c r="I203" s="89">
        <v>0</v>
      </c>
      <c r="J203" s="94">
        <f t="shared" si="8"/>
        <v>0</v>
      </c>
      <c r="K203" s="39" t="s">
        <v>541</v>
      </c>
    </row>
    <row r="204" spans="1:11" s="20" customFormat="1" ht="30.95" customHeight="1" outlineLevel="1" x14ac:dyDescent="0.2">
      <c r="A204" s="32">
        <v>9</v>
      </c>
      <c r="B204" s="40">
        <v>11</v>
      </c>
      <c r="C204" s="41" t="s">
        <v>23</v>
      </c>
      <c r="D204" s="35" t="s">
        <v>75</v>
      </c>
      <c r="E204" s="36" t="s">
        <v>34</v>
      </c>
      <c r="F204" s="37" t="s">
        <v>8</v>
      </c>
      <c r="G204" s="38">
        <v>450</v>
      </c>
      <c r="H204" s="39" t="s">
        <v>300</v>
      </c>
      <c r="I204" s="89">
        <v>103.578</v>
      </c>
      <c r="J204" s="94">
        <f t="shared" si="8"/>
        <v>0.23017333333333334</v>
      </c>
      <c r="K204" s="42" t="s">
        <v>499</v>
      </c>
    </row>
    <row r="205" spans="1:11" s="20" customFormat="1" ht="60" customHeight="1" outlineLevel="1" x14ac:dyDescent="0.2">
      <c r="A205" s="32">
        <v>9</v>
      </c>
      <c r="B205" s="40">
        <v>12</v>
      </c>
      <c r="C205" s="41" t="s">
        <v>23</v>
      </c>
      <c r="D205" s="35" t="s">
        <v>433</v>
      </c>
      <c r="E205" s="36" t="s">
        <v>325</v>
      </c>
      <c r="F205" s="37" t="s">
        <v>9</v>
      </c>
      <c r="G205" s="38">
        <v>200</v>
      </c>
      <c r="H205" s="39" t="s">
        <v>302</v>
      </c>
      <c r="I205" s="89">
        <v>0</v>
      </c>
      <c r="J205" s="94">
        <f t="shared" si="8"/>
        <v>0</v>
      </c>
      <c r="K205" s="39" t="s">
        <v>541</v>
      </c>
    </row>
    <row r="206" spans="1:11" s="20" customFormat="1" ht="30" customHeight="1" outlineLevel="1" x14ac:dyDescent="0.2">
      <c r="A206" s="32">
        <v>9</v>
      </c>
      <c r="B206" s="40">
        <v>13</v>
      </c>
      <c r="C206" s="41" t="s">
        <v>23</v>
      </c>
      <c r="D206" s="35" t="s">
        <v>183</v>
      </c>
      <c r="E206" s="36" t="s">
        <v>381</v>
      </c>
      <c r="F206" s="37" t="s">
        <v>9</v>
      </c>
      <c r="G206" s="38">
        <v>300</v>
      </c>
      <c r="H206" s="39" t="s">
        <v>297</v>
      </c>
      <c r="I206" s="89">
        <v>0</v>
      </c>
      <c r="J206" s="94">
        <f t="shared" si="8"/>
        <v>0</v>
      </c>
      <c r="K206" s="39" t="s">
        <v>496</v>
      </c>
    </row>
    <row r="207" spans="1:11" s="20" customFormat="1" ht="30" customHeight="1" outlineLevel="1" x14ac:dyDescent="0.2">
      <c r="A207" s="32">
        <v>9</v>
      </c>
      <c r="B207" s="40">
        <v>14</v>
      </c>
      <c r="C207" s="41" t="s">
        <v>23</v>
      </c>
      <c r="D207" s="35" t="s">
        <v>184</v>
      </c>
      <c r="E207" s="36" t="s">
        <v>381</v>
      </c>
      <c r="F207" s="37" t="s">
        <v>9</v>
      </c>
      <c r="G207" s="38">
        <v>200</v>
      </c>
      <c r="H207" s="39" t="s">
        <v>297</v>
      </c>
      <c r="I207" s="89">
        <v>0</v>
      </c>
      <c r="J207" s="94">
        <f t="shared" si="8"/>
        <v>0</v>
      </c>
      <c r="K207" s="39" t="s">
        <v>497</v>
      </c>
    </row>
    <row r="208" spans="1:11" s="20" customFormat="1" ht="17.100000000000001" customHeight="1" outlineLevel="1" x14ac:dyDescent="0.2">
      <c r="A208" s="32">
        <v>9</v>
      </c>
      <c r="B208" s="40">
        <v>15</v>
      </c>
      <c r="C208" s="41" t="s">
        <v>23</v>
      </c>
      <c r="D208" s="35" t="s">
        <v>434</v>
      </c>
      <c r="E208" s="36" t="s">
        <v>185</v>
      </c>
      <c r="F208" s="37" t="s">
        <v>8</v>
      </c>
      <c r="G208" s="38">
        <v>50</v>
      </c>
      <c r="H208" s="39" t="s">
        <v>299</v>
      </c>
      <c r="I208" s="89">
        <v>50</v>
      </c>
      <c r="J208" s="94">
        <f t="shared" si="8"/>
        <v>1</v>
      </c>
      <c r="K208" s="39" t="s">
        <v>492</v>
      </c>
    </row>
    <row r="209" spans="1:11" s="20" customFormat="1" ht="30.95" customHeight="1" outlineLevel="1" x14ac:dyDescent="0.2">
      <c r="A209" s="32">
        <v>9</v>
      </c>
      <c r="B209" s="40">
        <v>16</v>
      </c>
      <c r="C209" s="41" t="s">
        <v>23</v>
      </c>
      <c r="D209" s="35" t="s">
        <v>186</v>
      </c>
      <c r="E209" s="36" t="s">
        <v>355</v>
      </c>
      <c r="F209" s="37" t="s">
        <v>9</v>
      </c>
      <c r="G209" s="38">
        <v>200</v>
      </c>
      <c r="H209" s="42" t="s">
        <v>297</v>
      </c>
      <c r="I209" s="89">
        <v>0</v>
      </c>
      <c r="J209" s="94">
        <f t="shared" si="8"/>
        <v>0</v>
      </c>
      <c r="K209" s="39" t="s">
        <v>496</v>
      </c>
    </row>
    <row r="210" spans="1:11" s="20" customFormat="1" ht="14.25" x14ac:dyDescent="0.2">
      <c r="A210" s="24">
        <v>10</v>
      </c>
      <c r="B210" s="24"/>
      <c r="C210" s="25" t="s">
        <v>24</v>
      </c>
      <c r="D210" s="26"/>
      <c r="E210" s="26" t="s">
        <v>7</v>
      </c>
      <c r="F210" s="31"/>
      <c r="G210" s="27">
        <f>SUM(G211:G226)</f>
        <v>3000</v>
      </c>
      <c r="H210" s="31"/>
      <c r="I210" s="88">
        <f>SUM(I211:I226)</f>
        <v>165.82181</v>
      </c>
      <c r="J210" s="93">
        <f>I210/G210</f>
        <v>5.5273936666666669E-2</v>
      </c>
      <c r="K210" s="31"/>
    </row>
    <row r="211" spans="1:11" s="20" customFormat="1" ht="30" customHeight="1" outlineLevel="1" x14ac:dyDescent="0.2">
      <c r="A211" s="32">
        <v>10</v>
      </c>
      <c r="B211" s="40">
        <v>1</v>
      </c>
      <c r="C211" s="41" t="s">
        <v>24</v>
      </c>
      <c r="D211" s="35" t="s">
        <v>259</v>
      </c>
      <c r="E211" s="36" t="s">
        <v>34</v>
      </c>
      <c r="F211" s="37" t="s">
        <v>8</v>
      </c>
      <c r="G211" s="38">
        <v>400</v>
      </c>
      <c r="H211" s="39" t="s">
        <v>301</v>
      </c>
      <c r="I211" s="89">
        <v>0</v>
      </c>
      <c r="J211" s="94">
        <f t="shared" ref="J211:J226" si="9">I211/G211</f>
        <v>0</v>
      </c>
      <c r="K211" s="42" t="s">
        <v>500</v>
      </c>
    </row>
    <row r="212" spans="1:11" s="20" customFormat="1" ht="30.75" customHeight="1" outlineLevel="1" x14ac:dyDescent="0.2">
      <c r="A212" s="32">
        <v>10</v>
      </c>
      <c r="B212" s="40">
        <v>2</v>
      </c>
      <c r="C212" s="41" t="s">
        <v>24</v>
      </c>
      <c r="D212" s="35" t="s">
        <v>260</v>
      </c>
      <c r="E212" s="36" t="s">
        <v>174</v>
      </c>
      <c r="F212" s="37" t="s">
        <v>8</v>
      </c>
      <c r="G212" s="38">
        <v>200</v>
      </c>
      <c r="H212" s="39" t="s">
        <v>299</v>
      </c>
      <c r="I212" s="89">
        <v>0</v>
      </c>
      <c r="J212" s="94">
        <f t="shared" si="9"/>
        <v>0</v>
      </c>
      <c r="K212" s="39" t="s">
        <v>502</v>
      </c>
    </row>
    <row r="213" spans="1:11" s="20" customFormat="1" ht="60" outlineLevel="1" x14ac:dyDescent="0.2">
      <c r="A213" s="32">
        <v>10</v>
      </c>
      <c r="B213" s="40">
        <v>3</v>
      </c>
      <c r="C213" s="41" t="s">
        <v>24</v>
      </c>
      <c r="D213" s="35" t="s">
        <v>435</v>
      </c>
      <c r="E213" s="36" t="s">
        <v>76</v>
      </c>
      <c r="F213" s="37" t="s">
        <v>9</v>
      </c>
      <c r="G213" s="38">
        <v>130</v>
      </c>
      <c r="H213" s="39" t="s">
        <v>302</v>
      </c>
      <c r="I213" s="89">
        <v>0</v>
      </c>
      <c r="J213" s="94">
        <f t="shared" si="9"/>
        <v>0</v>
      </c>
      <c r="K213" s="39" t="s">
        <v>541</v>
      </c>
    </row>
    <row r="214" spans="1:11" s="20" customFormat="1" ht="60" customHeight="1" outlineLevel="1" x14ac:dyDescent="0.2">
      <c r="A214" s="32">
        <v>10</v>
      </c>
      <c r="B214" s="40">
        <v>4</v>
      </c>
      <c r="C214" s="41" t="s">
        <v>24</v>
      </c>
      <c r="D214" s="35" t="s">
        <v>359</v>
      </c>
      <c r="E214" s="36" t="s">
        <v>325</v>
      </c>
      <c r="F214" s="37" t="s">
        <v>9</v>
      </c>
      <c r="G214" s="38">
        <v>150</v>
      </c>
      <c r="H214" s="39" t="s">
        <v>302</v>
      </c>
      <c r="I214" s="89">
        <v>0</v>
      </c>
      <c r="J214" s="94">
        <f t="shared" si="9"/>
        <v>0</v>
      </c>
      <c r="K214" s="39" t="s">
        <v>541</v>
      </c>
    </row>
    <row r="215" spans="1:11" s="20" customFormat="1" ht="39.75" customHeight="1" outlineLevel="1" x14ac:dyDescent="0.2">
      <c r="A215" s="32">
        <v>10</v>
      </c>
      <c r="B215" s="40">
        <v>5</v>
      </c>
      <c r="C215" s="41" t="s">
        <v>24</v>
      </c>
      <c r="D215" s="35" t="s">
        <v>53</v>
      </c>
      <c r="E215" s="36" t="s">
        <v>34</v>
      </c>
      <c r="F215" s="37" t="s">
        <v>8</v>
      </c>
      <c r="G215" s="38">
        <v>100</v>
      </c>
      <c r="H215" s="39" t="s">
        <v>298</v>
      </c>
      <c r="I215" s="89">
        <v>0</v>
      </c>
      <c r="J215" s="94">
        <f t="shared" si="9"/>
        <v>0</v>
      </c>
      <c r="K215" s="42" t="s">
        <v>501</v>
      </c>
    </row>
    <row r="216" spans="1:11" s="20" customFormat="1" ht="45" customHeight="1" outlineLevel="1" x14ac:dyDescent="0.2">
      <c r="A216" s="32">
        <v>10</v>
      </c>
      <c r="B216" s="40">
        <v>6</v>
      </c>
      <c r="C216" s="41" t="s">
        <v>24</v>
      </c>
      <c r="D216" s="35" t="s">
        <v>53</v>
      </c>
      <c r="E216" s="36" t="s">
        <v>175</v>
      </c>
      <c r="F216" s="37" t="s">
        <v>8</v>
      </c>
      <c r="G216" s="38">
        <v>80</v>
      </c>
      <c r="H216" s="39" t="s">
        <v>299</v>
      </c>
      <c r="I216" s="89">
        <v>0</v>
      </c>
      <c r="J216" s="94">
        <f t="shared" si="9"/>
        <v>0</v>
      </c>
      <c r="K216" s="39" t="s">
        <v>557</v>
      </c>
    </row>
    <row r="217" spans="1:11" s="20" customFormat="1" ht="30" customHeight="1" outlineLevel="1" x14ac:dyDescent="0.2">
      <c r="A217" s="32">
        <v>10</v>
      </c>
      <c r="B217" s="40">
        <v>7</v>
      </c>
      <c r="C217" s="41" t="s">
        <v>24</v>
      </c>
      <c r="D217" s="35" t="s">
        <v>261</v>
      </c>
      <c r="E217" s="36" t="s">
        <v>34</v>
      </c>
      <c r="F217" s="37" t="s">
        <v>8</v>
      </c>
      <c r="G217" s="38">
        <v>500</v>
      </c>
      <c r="H217" s="39" t="s">
        <v>301</v>
      </c>
      <c r="I217" s="89">
        <v>0</v>
      </c>
      <c r="J217" s="94">
        <f t="shared" si="9"/>
        <v>0</v>
      </c>
      <c r="K217" s="42" t="s">
        <v>500</v>
      </c>
    </row>
    <row r="218" spans="1:11" s="20" customFormat="1" ht="60" outlineLevel="1" x14ac:dyDescent="0.2">
      <c r="A218" s="32">
        <v>10</v>
      </c>
      <c r="B218" s="40">
        <v>8</v>
      </c>
      <c r="C218" s="41" t="s">
        <v>24</v>
      </c>
      <c r="D218" s="35" t="s">
        <v>176</v>
      </c>
      <c r="E218" s="36" t="s">
        <v>177</v>
      </c>
      <c r="F218" s="37" t="s">
        <v>9</v>
      </c>
      <c r="G218" s="38">
        <v>80</v>
      </c>
      <c r="H218" s="39" t="s">
        <v>302</v>
      </c>
      <c r="I218" s="89">
        <v>0</v>
      </c>
      <c r="J218" s="94">
        <f t="shared" si="9"/>
        <v>0</v>
      </c>
      <c r="K218" s="39" t="s">
        <v>541</v>
      </c>
    </row>
    <row r="219" spans="1:11" s="20" customFormat="1" ht="45" outlineLevel="1" x14ac:dyDescent="0.2">
      <c r="A219" s="32">
        <v>10</v>
      </c>
      <c r="B219" s="40">
        <v>9</v>
      </c>
      <c r="C219" s="41" t="s">
        <v>24</v>
      </c>
      <c r="D219" s="35" t="s">
        <v>313</v>
      </c>
      <c r="E219" s="36" t="s">
        <v>522</v>
      </c>
      <c r="F219" s="37" t="s">
        <v>9</v>
      </c>
      <c r="G219" s="38">
        <v>50</v>
      </c>
      <c r="H219" s="39" t="s">
        <v>297</v>
      </c>
      <c r="I219" s="89">
        <v>0</v>
      </c>
      <c r="J219" s="94">
        <f t="shared" si="9"/>
        <v>0</v>
      </c>
      <c r="K219" s="39" t="s">
        <v>496</v>
      </c>
    </row>
    <row r="220" spans="1:11" s="20" customFormat="1" ht="30" customHeight="1" outlineLevel="1" x14ac:dyDescent="0.2">
      <c r="A220" s="32">
        <v>10</v>
      </c>
      <c r="B220" s="40">
        <v>10</v>
      </c>
      <c r="C220" s="41" t="s">
        <v>24</v>
      </c>
      <c r="D220" s="35" t="s">
        <v>262</v>
      </c>
      <c r="E220" s="36" t="s">
        <v>34</v>
      </c>
      <c r="F220" s="37" t="s">
        <v>8</v>
      </c>
      <c r="G220" s="38">
        <v>60</v>
      </c>
      <c r="H220" s="39" t="s">
        <v>298</v>
      </c>
      <c r="I220" s="89">
        <v>0</v>
      </c>
      <c r="J220" s="94">
        <f t="shared" si="9"/>
        <v>0</v>
      </c>
      <c r="K220" s="42" t="s">
        <v>501</v>
      </c>
    </row>
    <row r="221" spans="1:11" s="20" customFormat="1" ht="30" customHeight="1" outlineLevel="1" x14ac:dyDescent="0.2">
      <c r="A221" s="32">
        <v>10</v>
      </c>
      <c r="B221" s="40">
        <v>11</v>
      </c>
      <c r="C221" s="41" t="s">
        <v>24</v>
      </c>
      <c r="D221" s="35" t="s">
        <v>77</v>
      </c>
      <c r="E221" s="36" t="s">
        <v>34</v>
      </c>
      <c r="F221" s="37" t="s">
        <v>8</v>
      </c>
      <c r="G221" s="38">
        <v>500</v>
      </c>
      <c r="H221" s="39" t="s">
        <v>301</v>
      </c>
      <c r="I221" s="89">
        <v>165.82181</v>
      </c>
      <c r="J221" s="94">
        <f t="shared" si="9"/>
        <v>0.33164361999999997</v>
      </c>
      <c r="K221" s="42" t="s">
        <v>536</v>
      </c>
    </row>
    <row r="222" spans="1:11" s="20" customFormat="1" ht="60" customHeight="1" outlineLevel="1" x14ac:dyDescent="0.2">
      <c r="A222" s="32">
        <v>10</v>
      </c>
      <c r="B222" s="40">
        <v>12</v>
      </c>
      <c r="C222" s="41" t="s">
        <v>24</v>
      </c>
      <c r="D222" s="35" t="s">
        <v>178</v>
      </c>
      <c r="E222" s="36" t="s">
        <v>325</v>
      </c>
      <c r="F222" s="37" t="s">
        <v>9</v>
      </c>
      <c r="G222" s="38">
        <v>150</v>
      </c>
      <c r="H222" s="39" t="s">
        <v>302</v>
      </c>
      <c r="I222" s="89">
        <v>0</v>
      </c>
      <c r="J222" s="94">
        <f t="shared" si="9"/>
        <v>0</v>
      </c>
      <c r="K222" s="39" t="s">
        <v>541</v>
      </c>
    </row>
    <row r="223" spans="1:11" s="20" customFormat="1" ht="60" customHeight="1" outlineLevel="1" x14ac:dyDescent="0.2">
      <c r="A223" s="32">
        <v>10</v>
      </c>
      <c r="B223" s="40">
        <v>13</v>
      </c>
      <c r="C223" s="41" t="s">
        <v>24</v>
      </c>
      <c r="D223" s="35" t="s">
        <v>179</v>
      </c>
      <c r="E223" s="36" t="s">
        <v>325</v>
      </c>
      <c r="F223" s="37" t="s">
        <v>9</v>
      </c>
      <c r="G223" s="38">
        <v>150</v>
      </c>
      <c r="H223" s="39" t="s">
        <v>302</v>
      </c>
      <c r="I223" s="89">
        <v>0</v>
      </c>
      <c r="J223" s="94">
        <f t="shared" si="9"/>
        <v>0</v>
      </c>
      <c r="K223" s="39" t="s">
        <v>541</v>
      </c>
    </row>
    <row r="224" spans="1:11" s="20" customFormat="1" ht="60" customHeight="1" outlineLevel="1" x14ac:dyDescent="0.2">
      <c r="A224" s="32">
        <v>10</v>
      </c>
      <c r="B224" s="40">
        <v>14</v>
      </c>
      <c r="C224" s="41" t="s">
        <v>24</v>
      </c>
      <c r="D224" s="35" t="s">
        <v>180</v>
      </c>
      <c r="E224" s="36" t="s">
        <v>325</v>
      </c>
      <c r="F224" s="37" t="s">
        <v>9</v>
      </c>
      <c r="G224" s="38">
        <v>150</v>
      </c>
      <c r="H224" s="39" t="s">
        <v>302</v>
      </c>
      <c r="I224" s="89">
        <v>0</v>
      </c>
      <c r="J224" s="94">
        <f t="shared" si="9"/>
        <v>0</v>
      </c>
      <c r="K224" s="39" t="s">
        <v>541</v>
      </c>
    </row>
    <row r="225" spans="1:13" s="20" customFormat="1" ht="60" customHeight="1" outlineLevel="1" x14ac:dyDescent="0.2">
      <c r="A225" s="32">
        <v>10</v>
      </c>
      <c r="B225" s="40">
        <v>15</v>
      </c>
      <c r="C225" s="41" t="s">
        <v>24</v>
      </c>
      <c r="D225" s="35" t="s">
        <v>181</v>
      </c>
      <c r="E225" s="36" t="s">
        <v>325</v>
      </c>
      <c r="F225" s="37" t="s">
        <v>9</v>
      </c>
      <c r="G225" s="38">
        <v>150</v>
      </c>
      <c r="H225" s="39" t="s">
        <v>302</v>
      </c>
      <c r="I225" s="89">
        <v>0</v>
      </c>
      <c r="J225" s="94">
        <f t="shared" si="9"/>
        <v>0</v>
      </c>
      <c r="K225" s="39" t="s">
        <v>541</v>
      </c>
    </row>
    <row r="226" spans="1:13" s="20" customFormat="1" ht="60" customHeight="1" outlineLevel="1" x14ac:dyDescent="0.2">
      <c r="A226" s="32">
        <v>10</v>
      </c>
      <c r="B226" s="40">
        <v>16</v>
      </c>
      <c r="C226" s="41" t="s">
        <v>24</v>
      </c>
      <c r="D226" s="35" t="s">
        <v>182</v>
      </c>
      <c r="E226" s="36" t="s">
        <v>351</v>
      </c>
      <c r="F226" s="37" t="s">
        <v>9</v>
      </c>
      <c r="G226" s="38">
        <v>150</v>
      </c>
      <c r="H226" s="39" t="s">
        <v>302</v>
      </c>
      <c r="I226" s="89">
        <v>0</v>
      </c>
      <c r="J226" s="94">
        <f t="shared" si="9"/>
        <v>0</v>
      </c>
      <c r="K226" s="39" t="s">
        <v>541</v>
      </c>
    </row>
    <row r="227" spans="1:13" s="20" customFormat="1" ht="14.25" x14ac:dyDescent="0.2">
      <c r="A227" s="24">
        <v>11</v>
      </c>
      <c r="B227" s="24"/>
      <c r="C227" s="25" t="s">
        <v>333</v>
      </c>
      <c r="D227" s="26"/>
      <c r="E227" s="26" t="s">
        <v>7</v>
      </c>
      <c r="F227" s="31"/>
      <c r="G227" s="27">
        <f>SUM(G228:G251)</f>
        <v>3000</v>
      </c>
      <c r="H227" s="31"/>
      <c r="I227" s="88">
        <f>SUM(I228:I251)</f>
        <v>215</v>
      </c>
      <c r="J227" s="93">
        <f>I227/G227</f>
        <v>7.166666666666667E-2</v>
      </c>
      <c r="K227" s="31"/>
    </row>
    <row r="228" spans="1:13" s="20" customFormat="1" ht="30" outlineLevel="1" x14ac:dyDescent="0.2">
      <c r="A228" s="66">
        <v>11</v>
      </c>
      <c r="B228" s="40">
        <v>1</v>
      </c>
      <c r="C228" s="41" t="s">
        <v>333</v>
      </c>
      <c r="D228" s="35" t="s">
        <v>142</v>
      </c>
      <c r="E228" s="36" t="s">
        <v>34</v>
      </c>
      <c r="F228" s="37" t="s">
        <v>8</v>
      </c>
      <c r="G228" s="38">
        <v>115</v>
      </c>
      <c r="H228" s="42" t="s">
        <v>300</v>
      </c>
      <c r="I228" s="91">
        <v>115</v>
      </c>
      <c r="J228" s="94">
        <f t="shared" ref="J228:J251" si="10">I228/G228</f>
        <v>1</v>
      </c>
      <c r="K228" s="42" t="s">
        <v>492</v>
      </c>
      <c r="L228" s="68">
        <v>2</v>
      </c>
      <c r="M228" s="76" t="s">
        <v>486</v>
      </c>
    </row>
    <row r="229" spans="1:13" s="20" customFormat="1" ht="30" customHeight="1" outlineLevel="1" x14ac:dyDescent="0.2">
      <c r="A229" s="32">
        <v>11</v>
      </c>
      <c r="B229" s="40">
        <v>2</v>
      </c>
      <c r="C229" s="41" t="s">
        <v>333</v>
      </c>
      <c r="D229" s="35" t="s">
        <v>436</v>
      </c>
      <c r="E229" s="36" t="s">
        <v>34</v>
      </c>
      <c r="F229" s="37" t="s">
        <v>8</v>
      </c>
      <c r="G229" s="38">
        <v>115</v>
      </c>
      <c r="H229" s="42" t="s">
        <v>301</v>
      </c>
      <c r="I229" s="91">
        <v>0</v>
      </c>
      <c r="J229" s="94">
        <f t="shared" si="10"/>
        <v>0</v>
      </c>
      <c r="K229" s="42" t="s">
        <v>500</v>
      </c>
    </row>
    <row r="230" spans="1:13" s="20" customFormat="1" ht="30" customHeight="1" outlineLevel="1" x14ac:dyDescent="0.2">
      <c r="A230" s="32">
        <v>11</v>
      </c>
      <c r="B230" s="40">
        <v>3</v>
      </c>
      <c r="C230" s="41" t="s">
        <v>333</v>
      </c>
      <c r="D230" s="35" t="s">
        <v>314</v>
      </c>
      <c r="E230" s="36" t="s">
        <v>34</v>
      </c>
      <c r="F230" s="37" t="s">
        <v>8</v>
      </c>
      <c r="G230" s="38">
        <v>115</v>
      </c>
      <c r="H230" s="42" t="s">
        <v>300</v>
      </c>
      <c r="I230" s="91">
        <v>0</v>
      </c>
      <c r="J230" s="94">
        <f t="shared" si="10"/>
        <v>0</v>
      </c>
      <c r="K230" s="42" t="s">
        <v>558</v>
      </c>
    </row>
    <row r="231" spans="1:13" s="20" customFormat="1" ht="30" customHeight="1" outlineLevel="1" x14ac:dyDescent="0.2">
      <c r="A231" s="32">
        <v>11</v>
      </c>
      <c r="B231" s="40">
        <v>4</v>
      </c>
      <c r="C231" s="41" t="s">
        <v>333</v>
      </c>
      <c r="D231" s="35" t="s">
        <v>143</v>
      </c>
      <c r="E231" s="36" t="s">
        <v>334</v>
      </c>
      <c r="F231" s="37" t="s">
        <v>8</v>
      </c>
      <c r="G231" s="38">
        <v>115</v>
      </c>
      <c r="H231" s="42" t="s">
        <v>301</v>
      </c>
      <c r="I231" s="91">
        <v>0</v>
      </c>
      <c r="J231" s="94">
        <f t="shared" si="10"/>
        <v>0</v>
      </c>
      <c r="K231" s="42" t="s">
        <v>500</v>
      </c>
    </row>
    <row r="232" spans="1:13" s="20" customFormat="1" ht="30" customHeight="1" outlineLevel="1" x14ac:dyDescent="0.2">
      <c r="A232" s="32">
        <v>11</v>
      </c>
      <c r="B232" s="40">
        <v>5</v>
      </c>
      <c r="C232" s="41" t="s">
        <v>333</v>
      </c>
      <c r="D232" s="35" t="s">
        <v>437</v>
      </c>
      <c r="E232" s="36" t="s">
        <v>369</v>
      </c>
      <c r="F232" s="37" t="s">
        <v>8</v>
      </c>
      <c r="G232" s="38">
        <v>114</v>
      </c>
      <c r="H232" s="44" t="s">
        <v>297</v>
      </c>
      <c r="I232" s="91">
        <v>0</v>
      </c>
      <c r="J232" s="94">
        <f t="shared" si="10"/>
        <v>0</v>
      </c>
      <c r="K232" s="42" t="s">
        <v>559</v>
      </c>
    </row>
    <row r="233" spans="1:13" s="20" customFormat="1" ht="30" customHeight="1" outlineLevel="1" x14ac:dyDescent="0.2">
      <c r="A233" s="32">
        <v>11</v>
      </c>
      <c r="B233" s="40">
        <v>6</v>
      </c>
      <c r="C233" s="41" t="s">
        <v>333</v>
      </c>
      <c r="D233" s="35" t="s">
        <v>263</v>
      </c>
      <c r="E233" s="36" t="s">
        <v>34</v>
      </c>
      <c r="F233" s="37" t="s">
        <v>8</v>
      </c>
      <c r="G233" s="38">
        <v>115</v>
      </c>
      <c r="H233" s="42" t="s">
        <v>301</v>
      </c>
      <c r="I233" s="91">
        <v>0</v>
      </c>
      <c r="J233" s="94">
        <f t="shared" si="10"/>
        <v>0</v>
      </c>
      <c r="K233" s="42" t="s">
        <v>500</v>
      </c>
    </row>
    <row r="234" spans="1:13" s="20" customFormat="1" ht="30" customHeight="1" outlineLevel="1" x14ac:dyDescent="0.2">
      <c r="A234" s="32">
        <v>11</v>
      </c>
      <c r="B234" s="40">
        <v>7</v>
      </c>
      <c r="C234" s="41" t="s">
        <v>333</v>
      </c>
      <c r="D234" s="35" t="s">
        <v>264</v>
      </c>
      <c r="E234" s="36" t="s">
        <v>34</v>
      </c>
      <c r="F234" s="37" t="s">
        <v>8</v>
      </c>
      <c r="G234" s="38">
        <v>115</v>
      </c>
      <c r="H234" s="42" t="s">
        <v>301</v>
      </c>
      <c r="I234" s="91">
        <v>0</v>
      </c>
      <c r="J234" s="94">
        <f t="shared" si="10"/>
        <v>0</v>
      </c>
      <c r="K234" s="42" t="s">
        <v>500</v>
      </c>
    </row>
    <row r="235" spans="1:13" s="20" customFormat="1" ht="36" customHeight="1" outlineLevel="1" x14ac:dyDescent="0.2">
      <c r="A235" s="32">
        <v>11</v>
      </c>
      <c r="B235" s="40">
        <v>8</v>
      </c>
      <c r="C235" s="41" t="s">
        <v>333</v>
      </c>
      <c r="D235" s="35" t="s">
        <v>438</v>
      </c>
      <c r="E235" s="36" t="s">
        <v>34</v>
      </c>
      <c r="F235" s="37" t="s">
        <v>8</v>
      </c>
      <c r="G235" s="38">
        <v>115</v>
      </c>
      <c r="H235" s="42" t="s">
        <v>301</v>
      </c>
      <c r="I235" s="91">
        <v>0</v>
      </c>
      <c r="J235" s="94">
        <f t="shared" si="10"/>
        <v>0</v>
      </c>
      <c r="K235" s="42" t="s">
        <v>500</v>
      </c>
    </row>
    <row r="236" spans="1:13" s="20" customFormat="1" ht="35.25" customHeight="1" outlineLevel="1" x14ac:dyDescent="0.2">
      <c r="A236" s="32">
        <v>11</v>
      </c>
      <c r="B236" s="40">
        <v>9</v>
      </c>
      <c r="C236" s="41" t="s">
        <v>333</v>
      </c>
      <c r="D236" s="35" t="s">
        <v>265</v>
      </c>
      <c r="E236" s="36" t="s">
        <v>34</v>
      </c>
      <c r="F236" s="37" t="s">
        <v>8</v>
      </c>
      <c r="G236" s="38">
        <v>115</v>
      </c>
      <c r="H236" s="42" t="s">
        <v>301</v>
      </c>
      <c r="I236" s="91">
        <v>0</v>
      </c>
      <c r="J236" s="94">
        <f t="shared" si="10"/>
        <v>0</v>
      </c>
      <c r="K236" s="42" t="s">
        <v>500</v>
      </c>
    </row>
    <row r="237" spans="1:13" s="20" customFormat="1" ht="30" customHeight="1" outlineLevel="1" x14ac:dyDescent="0.2">
      <c r="A237" s="32">
        <v>11</v>
      </c>
      <c r="B237" s="40">
        <v>10</v>
      </c>
      <c r="C237" s="41" t="s">
        <v>333</v>
      </c>
      <c r="D237" s="35" t="s">
        <v>266</v>
      </c>
      <c r="E237" s="36" t="s">
        <v>34</v>
      </c>
      <c r="F237" s="37" t="s">
        <v>8</v>
      </c>
      <c r="G237" s="38">
        <v>100</v>
      </c>
      <c r="H237" s="42" t="s">
        <v>301</v>
      </c>
      <c r="I237" s="91">
        <v>0</v>
      </c>
      <c r="J237" s="94">
        <f t="shared" si="10"/>
        <v>0</v>
      </c>
      <c r="K237" s="42" t="s">
        <v>500</v>
      </c>
    </row>
    <row r="238" spans="1:13" s="20" customFormat="1" ht="48.75" customHeight="1" outlineLevel="1" x14ac:dyDescent="0.2">
      <c r="A238" s="66">
        <v>11</v>
      </c>
      <c r="B238" s="40">
        <v>11</v>
      </c>
      <c r="C238" s="41" t="s">
        <v>333</v>
      </c>
      <c r="D238" s="35" t="s">
        <v>266</v>
      </c>
      <c r="E238" s="36" t="s">
        <v>476</v>
      </c>
      <c r="F238" s="37" t="s">
        <v>8</v>
      </c>
      <c r="G238" s="38">
        <v>145</v>
      </c>
      <c r="H238" s="42" t="s">
        <v>301</v>
      </c>
      <c r="I238" s="91">
        <v>0</v>
      </c>
      <c r="J238" s="94">
        <f t="shared" si="10"/>
        <v>0</v>
      </c>
      <c r="K238" s="42" t="s">
        <v>500</v>
      </c>
      <c r="L238" s="68">
        <v>2</v>
      </c>
      <c r="M238" s="76" t="s">
        <v>486</v>
      </c>
    </row>
    <row r="239" spans="1:13" s="20" customFormat="1" ht="45" customHeight="1" outlineLevel="1" x14ac:dyDescent="0.2">
      <c r="A239" s="32">
        <v>11</v>
      </c>
      <c r="B239" s="40">
        <v>12</v>
      </c>
      <c r="C239" s="41" t="s">
        <v>333</v>
      </c>
      <c r="D239" s="35" t="s">
        <v>268</v>
      </c>
      <c r="E239" s="36" t="s">
        <v>267</v>
      </c>
      <c r="F239" s="37" t="s">
        <v>8</v>
      </c>
      <c r="G239" s="38">
        <v>400</v>
      </c>
      <c r="H239" s="42" t="s">
        <v>301</v>
      </c>
      <c r="I239" s="91">
        <v>0</v>
      </c>
      <c r="J239" s="94">
        <f t="shared" si="10"/>
        <v>0</v>
      </c>
      <c r="K239" s="42" t="s">
        <v>500</v>
      </c>
    </row>
    <row r="240" spans="1:13" s="20" customFormat="1" ht="30" customHeight="1" outlineLevel="1" x14ac:dyDescent="0.2">
      <c r="A240" s="32">
        <v>11</v>
      </c>
      <c r="B240" s="40">
        <v>13</v>
      </c>
      <c r="C240" s="41" t="s">
        <v>333</v>
      </c>
      <c r="D240" s="35" t="s">
        <v>215</v>
      </c>
      <c r="E240" s="36" t="s">
        <v>34</v>
      </c>
      <c r="F240" s="37" t="s">
        <v>8</v>
      </c>
      <c r="G240" s="38">
        <v>400</v>
      </c>
      <c r="H240" s="42" t="s">
        <v>301</v>
      </c>
      <c r="I240" s="91">
        <v>0</v>
      </c>
      <c r="J240" s="94">
        <f t="shared" si="10"/>
        <v>0</v>
      </c>
      <c r="K240" s="42" t="s">
        <v>500</v>
      </c>
    </row>
    <row r="241" spans="1:11" s="20" customFormat="1" ht="33.75" customHeight="1" outlineLevel="1" x14ac:dyDescent="0.2">
      <c r="A241" s="32">
        <v>11</v>
      </c>
      <c r="B241" s="40">
        <v>14</v>
      </c>
      <c r="C241" s="41" t="s">
        <v>333</v>
      </c>
      <c r="D241" s="35" t="s">
        <v>269</v>
      </c>
      <c r="E241" s="36" t="s">
        <v>36</v>
      </c>
      <c r="F241" s="37" t="s">
        <v>11</v>
      </c>
      <c r="G241" s="38">
        <v>50</v>
      </c>
      <c r="H241" s="42" t="s">
        <v>299</v>
      </c>
      <c r="I241" s="90">
        <v>50</v>
      </c>
      <c r="J241" s="94">
        <f t="shared" si="10"/>
        <v>1</v>
      </c>
      <c r="K241" s="42" t="s">
        <v>492</v>
      </c>
    </row>
    <row r="242" spans="1:11" s="20" customFormat="1" ht="45" customHeight="1" outlineLevel="1" x14ac:dyDescent="0.2">
      <c r="A242" s="32">
        <v>11</v>
      </c>
      <c r="B242" s="40">
        <v>15</v>
      </c>
      <c r="C242" s="41" t="s">
        <v>333</v>
      </c>
      <c r="D242" s="35" t="s">
        <v>144</v>
      </c>
      <c r="E242" s="36" t="s">
        <v>325</v>
      </c>
      <c r="F242" s="37" t="s">
        <v>9</v>
      </c>
      <c r="G242" s="38">
        <v>200</v>
      </c>
      <c r="H242" s="42" t="s">
        <v>302</v>
      </c>
      <c r="I242" s="90">
        <v>0</v>
      </c>
      <c r="J242" s="94">
        <f t="shared" si="10"/>
        <v>0</v>
      </c>
      <c r="K242" s="42" t="s">
        <v>540</v>
      </c>
    </row>
    <row r="243" spans="1:11" s="20" customFormat="1" ht="60" outlineLevel="1" x14ac:dyDescent="0.2">
      <c r="A243" s="32">
        <v>11</v>
      </c>
      <c r="B243" s="40">
        <v>16</v>
      </c>
      <c r="C243" s="41" t="s">
        <v>333</v>
      </c>
      <c r="D243" s="35" t="s">
        <v>219</v>
      </c>
      <c r="E243" s="36" t="s">
        <v>225</v>
      </c>
      <c r="F243" s="37" t="s">
        <v>304</v>
      </c>
      <c r="G243" s="38">
        <v>30</v>
      </c>
      <c r="H243" s="42" t="s">
        <v>300</v>
      </c>
      <c r="I243" s="90">
        <v>0</v>
      </c>
      <c r="J243" s="94">
        <f t="shared" si="10"/>
        <v>0</v>
      </c>
      <c r="K243" s="42" t="s">
        <v>527</v>
      </c>
    </row>
    <row r="244" spans="1:11" s="20" customFormat="1" ht="60" outlineLevel="1" x14ac:dyDescent="0.2">
      <c r="A244" s="32">
        <v>11</v>
      </c>
      <c r="B244" s="40">
        <v>17</v>
      </c>
      <c r="C244" s="41" t="s">
        <v>333</v>
      </c>
      <c r="D244" s="35" t="s">
        <v>439</v>
      </c>
      <c r="E244" s="36" t="s">
        <v>226</v>
      </c>
      <c r="F244" s="37" t="s">
        <v>304</v>
      </c>
      <c r="G244" s="38">
        <v>50</v>
      </c>
      <c r="H244" s="42" t="s">
        <v>300</v>
      </c>
      <c r="I244" s="90">
        <v>0</v>
      </c>
      <c r="J244" s="94">
        <f t="shared" si="10"/>
        <v>0</v>
      </c>
      <c r="K244" s="42" t="s">
        <v>527</v>
      </c>
    </row>
    <row r="245" spans="1:11" s="20" customFormat="1" ht="45" customHeight="1" outlineLevel="1" x14ac:dyDescent="0.2">
      <c r="A245" s="32">
        <v>11</v>
      </c>
      <c r="B245" s="40">
        <v>18</v>
      </c>
      <c r="C245" s="41" t="s">
        <v>333</v>
      </c>
      <c r="D245" s="35" t="s">
        <v>145</v>
      </c>
      <c r="E245" s="36" t="s">
        <v>146</v>
      </c>
      <c r="F245" s="37" t="s">
        <v>9</v>
      </c>
      <c r="G245" s="38">
        <v>35</v>
      </c>
      <c r="H245" s="42" t="s">
        <v>302</v>
      </c>
      <c r="I245" s="90">
        <v>0</v>
      </c>
      <c r="J245" s="94">
        <f t="shared" si="10"/>
        <v>0</v>
      </c>
      <c r="K245" s="42" t="s">
        <v>540</v>
      </c>
    </row>
    <row r="246" spans="1:11" s="20" customFormat="1" ht="45" customHeight="1" outlineLevel="1" x14ac:dyDescent="0.2">
      <c r="A246" s="32">
        <v>11</v>
      </c>
      <c r="B246" s="40">
        <v>19</v>
      </c>
      <c r="C246" s="41" t="s">
        <v>333</v>
      </c>
      <c r="D246" s="35" t="s">
        <v>270</v>
      </c>
      <c r="E246" s="36" t="s">
        <v>220</v>
      </c>
      <c r="F246" s="37" t="s">
        <v>9</v>
      </c>
      <c r="G246" s="38">
        <v>56</v>
      </c>
      <c r="H246" s="42" t="s">
        <v>302</v>
      </c>
      <c r="I246" s="90">
        <v>0</v>
      </c>
      <c r="J246" s="94">
        <f t="shared" si="10"/>
        <v>0</v>
      </c>
      <c r="K246" s="42" t="s">
        <v>540</v>
      </c>
    </row>
    <row r="247" spans="1:11" s="20" customFormat="1" ht="60" outlineLevel="1" x14ac:dyDescent="0.2">
      <c r="A247" s="32">
        <v>11</v>
      </c>
      <c r="B247" s="40">
        <v>20</v>
      </c>
      <c r="C247" s="41" t="s">
        <v>333</v>
      </c>
      <c r="D247" s="35" t="s">
        <v>360</v>
      </c>
      <c r="E247" s="36" t="s">
        <v>361</v>
      </c>
      <c r="F247" s="37" t="s">
        <v>0</v>
      </c>
      <c r="G247" s="38">
        <v>100</v>
      </c>
      <c r="H247" s="42" t="s">
        <v>300</v>
      </c>
      <c r="I247" s="90">
        <v>50</v>
      </c>
      <c r="J247" s="94">
        <f t="shared" si="10"/>
        <v>0.5</v>
      </c>
      <c r="K247" s="42" t="s">
        <v>545</v>
      </c>
    </row>
    <row r="248" spans="1:11" s="20" customFormat="1" ht="55.9" customHeight="1" outlineLevel="1" x14ac:dyDescent="0.2">
      <c r="A248" s="32">
        <v>11</v>
      </c>
      <c r="B248" s="40">
        <v>21</v>
      </c>
      <c r="C248" s="41" t="s">
        <v>333</v>
      </c>
      <c r="D248" s="35" t="s">
        <v>147</v>
      </c>
      <c r="E248" s="36" t="s">
        <v>325</v>
      </c>
      <c r="F248" s="37" t="s">
        <v>9</v>
      </c>
      <c r="G248" s="38">
        <v>85</v>
      </c>
      <c r="H248" s="42" t="s">
        <v>302</v>
      </c>
      <c r="I248" s="90">
        <v>0</v>
      </c>
      <c r="J248" s="94">
        <f t="shared" si="10"/>
        <v>0</v>
      </c>
      <c r="K248" s="42" t="s">
        <v>540</v>
      </c>
    </row>
    <row r="249" spans="1:11" s="20" customFormat="1" ht="49.9" customHeight="1" outlineLevel="1" x14ac:dyDescent="0.2">
      <c r="A249" s="32"/>
      <c r="B249" s="40">
        <v>22</v>
      </c>
      <c r="C249" s="41" t="s">
        <v>333</v>
      </c>
      <c r="D249" s="35" t="s">
        <v>336</v>
      </c>
      <c r="E249" s="36" t="s">
        <v>335</v>
      </c>
      <c r="F249" s="37" t="s">
        <v>9</v>
      </c>
      <c r="G249" s="38">
        <v>65</v>
      </c>
      <c r="H249" s="42" t="s">
        <v>302</v>
      </c>
      <c r="I249" s="90">
        <v>0</v>
      </c>
      <c r="J249" s="94">
        <f t="shared" si="10"/>
        <v>0</v>
      </c>
      <c r="K249" s="42" t="s">
        <v>540</v>
      </c>
    </row>
    <row r="250" spans="1:11" s="20" customFormat="1" ht="49.9" customHeight="1" outlineLevel="1" x14ac:dyDescent="0.2">
      <c r="A250" s="32"/>
      <c r="B250" s="40">
        <v>23</v>
      </c>
      <c r="C250" s="41" t="s">
        <v>333</v>
      </c>
      <c r="D250" s="35" t="s">
        <v>440</v>
      </c>
      <c r="E250" s="36" t="s">
        <v>375</v>
      </c>
      <c r="F250" s="37" t="s">
        <v>9</v>
      </c>
      <c r="G250" s="38">
        <v>50</v>
      </c>
      <c r="H250" s="42" t="s">
        <v>302</v>
      </c>
      <c r="I250" s="90">
        <v>0</v>
      </c>
      <c r="J250" s="94">
        <f t="shared" si="10"/>
        <v>0</v>
      </c>
      <c r="K250" s="42" t="s">
        <v>540</v>
      </c>
    </row>
    <row r="251" spans="1:11" s="20" customFormat="1" ht="49.9" customHeight="1" outlineLevel="1" x14ac:dyDescent="0.2">
      <c r="A251" s="32">
        <v>11</v>
      </c>
      <c r="B251" s="53">
        <v>24</v>
      </c>
      <c r="C251" s="41" t="s">
        <v>333</v>
      </c>
      <c r="D251" s="35" t="s">
        <v>362</v>
      </c>
      <c r="E251" s="36" t="s">
        <v>325</v>
      </c>
      <c r="F251" s="37" t="s">
        <v>9</v>
      </c>
      <c r="G251" s="38">
        <v>200</v>
      </c>
      <c r="H251" s="42" t="s">
        <v>302</v>
      </c>
      <c r="I251" s="90">
        <v>0</v>
      </c>
      <c r="J251" s="94">
        <f t="shared" si="10"/>
        <v>0</v>
      </c>
      <c r="K251" s="42" t="s">
        <v>540</v>
      </c>
    </row>
    <row r="252" spans="1:11" s="20" customFormat="1" ht="14.25" x14ac:dyDescent="0.2">
      <c r="A252" s="24">
        <v>12</v>
      </c>
      <c r="B252" s="24"/>
      <c r="C252" s="25" t="s">
        <v>25</v>
      </c>
      <c r="D252" s="26"/>
      <c r="E252" s="26" t="s">
        <v>7</v>
      </c>
      <c r="F252" s="31"/>
      <c r="G252" s="27">
        <f>SUM(G253:G283)</f>
        <v>3000</v>
      </c>
      <c r="H252" s="31"/>
      <c r="I252" s="88">
        <f>SUM(I253:I283)</f>
        <v>260</v>
      </c>
      <c r="J252" s="93">
        <f>I252/G252</f>
        <v>8.666666666666667E-2</v>
      </c>
      <c r="K252" s="31"/>
    </row>
    <row r="253" spans="1:11" s="20" customFormat="1" ht="30" customHeight="1" outlineLevel="1" x14ac:dyDescent="0.2">
      <c r="A253" s="32">
        <v>12</v>
      </c>
      <c r="B253" s="40">
        <v>1</v>
      </c>
      <c r="C253" s="41" t="s">
        <v>25</v>
      </c>
      <c r="D253" s="35" t="s">
        <v>79</v>
      </c>
      <c r="E253" s="36" t="s">
        <v>34</v>
      </c>
      <c r="F253" s="37" t="s">
        <v>8</v>
      </c>
      <c r="G253" s="38">
        <v>80</v>
      </c>
      <c r="H253" s="42" t="s">
        <v>301</v>
      </c>
      <c r="I253" s="91">
        <v>0</v>
      </c>
      <c r="J253" s="94">
        <f t="shared" ref="J253:J283" si="11">I253/G253</f>
        <v>0</v>
      </c>
      <c r="K253" s="42" t="s">
        <v>500</v>
      </c>
    </row>
    <row r="254" spans="1:11" s="20" customFormat="1" ht="30" outlineLevel="1" x14ac:dyDescent="0.2">
      <c r="A254" s="32">
        <v>12</v>
      </c>
      <c r="B254" s="40">
        <v>2</v>
      </c>
      <c r="C254" s="41" t="s">
        <v>25</v>
      </c>
      <c r="D254" s="35" t="s">
        <v>271</v>
      </c>
      <c r="E254" s="36" t="s">
        <v>34</v>
      </c>
      <c r="F254" s="37" t="s">
        <v>8</v>
      </c>
      <c r="G254" s="38">
        <v>80</v>
      </c>
      <c r="H254" s="42" t="s">
        <v>301</v>
      </c>
      <c r="I254" s="91">
        <v>0</v>
      </c>
      <c r="J254" s="94">
        <f t="shared" si="11"/>
        <v>0</v>
      </c>
      <c r="K254" s="42" t="s">
        <v>500</v>
      </c>
    </row>
    <row r="255" spans="1:11" s="20" customFormat="1" ht="30" customHeight="1" outlineLevel="1" x14ac:dyDescent="0.2">
      <c r="A255" s="32">
        <v>12</v>
      </c>
      <c r="B255" s="40">
        <v>3</v>
      </c>
      <c r="C255" s="41" t="s">
        <v>25</v>
      </c>
      <c r="D255" s="35" t="s">
        <v>95</v>
      </c>
      <c r="E255" s="36" t="s">
        <v>34</v>
      </c>
      <c r="F255" s="37" t="s">
        <v>8</v>
      </c>
      <c r="G255" s="38">
        <v>80</v>
      </c>
      <c r="H255" s="42" t="s">
        <v>301</v>
      </c>
      <c r="I255" s="91">
        <v>0</v>
      </c>
      <c r="J255" s="94">
        <f t="shared" si="11"/>
        <v>0</v>
      </c>
      <c r="K255" s="42" t="s">
        <v>500</v>
      </c>
    </row>
    <row r="256" spans="1:11" s="20" customFormat="1" ht="30" customHeight="1" outlineLevel="1" x14ac:dyDescent="0.2">
      <c r="A256" s="32">
        <v>12</v>
      </c>
      <c r="B256" s="40">
        <v>4</v>
      </c>
      <c r="C256" s="41" t="s">
        <v>25</v>
      </c>
      <c r="D256" s="35" t="s">
        <v>80</v>
      </c>
      <c r="E256" s="36" t="s">
        <v>34</v>
      </c>
      <c r="F256" s="37" t="s">
        <v>8</v>
      </c>
      <c r="G256" s="38">
        <v>80</v>
      </c>
      <c r="H256" s="42" t="s">
        <v>301</v>
      </c>
      <c r="I256" s="91">
        <v>50</v>
      </c>
      <c r="J256" s="94">
        <f t="shared" si="11"/>
        <v>0.625</v>
      </c>
      <c r="K256" s="42" t="s">
        <v>536</v>
      </c>
    </row>
    <row r="257" spans="1:13" s="20" customFormat="1" ht="31.5" customHeight="1" outlineLevel="1" x14ac:dyDescent="0.2">
      <c r="A257" s="32">
        <v>12</v>
      </c>
      <c r="B257" s="40">
        <v>5</v>
      </c>
      <c r="C257" s="41" t="s">
        <v>25</v>
      </c>
      <c r="D257" s="35" t="s">
        <v>94</v>
      </c>
      <c r="E257" s="36" t="s">
        <v>161</v>
      </c>
      <c r="F257" s="37" t="s">
        <v>11</v>
      </c>
      <c r="G257" s="38">
        <v>50</v>
      </c>
      <c r="H257" s="42" t="s">
        <v>298</v>
      </c>
      <c r="I257" s="90">
        <v>0</v>
      </c>
      <c r="J257" s="94">
        <f t="shared" si="11"/>
        <v>0</v>
      </c>
      <c r="K257" s="42" t="s">
        <v>501</v>
      </c>
    </row>
    <row r="258" spans="1:13" s="20" customFormat="1" ht="34.9" customHeight="1" outlineLevel="1" x14ac:dyDescent="0.2">
      <c r="A258" s="66">
        <v>12</v>
      </c>
      <c r="B258" s="40">
        <v>6</v>
      </c>
      <c r="C258" s="41" t="s">
        <v>25</v>
      </c>
      <c r="D258" s="35" t="s">
        <v>441</v>
      </c>
      <c r="E258" s="36" t="s">
        <v>36</v>
      </c>
      <c r="F258" s="37" t="s">
        <v>11</v>
      </c>
      <c r="G258" s="38">
        <v>50</v>
      </c>
      <c r="H258" s="42" t="s">
        <v>299</v>
      </c>
      <c r="I258" s="90">
        <v>50</v>
      </c>
      <c r="J258" s="94">
        <f t="shared" si="11"/>
        <v>1</v>
      </c>
      <c r="K258" s="42" t="s">
        <v>492</v>
      </c>
      <c r="L258" s="68">
        <v>2</v>
      </c>
      <c r="M258" s="76" t="s">
        <v>486</v>
      </c>
    </row>
    <row r="259" spans="1:13" s="20" customFormat="1" ht="45" customHeight="1" outlineLevel="1" x14ac:dyDescent="0.2">
      <c r="A259" s="32">
        <v>12</v>
      </c>
      <c r="B259" s="40">
        <v>7</v>
      </c>
      <c r="C259" s="103" t="s">
        <v>25</v>
      </c>
      <c r="D259" s="104" t="s">
        <v>442</v>
      </c>
      <c r="E259" s="104" t="s">
        <v>34</v>
      </c>
      <c r="F259" s="105" t="s">
        <v>304</v>
      </c>
      <c r="G259" s="106">
        <v>80</v>
      </c>
      <c r="H259" s="107" t="s">
        <v>301</v>
      </c>
      <c r="I259" s="108">
        <v>0</v>
      </c>
      <c r="J259" s="94">
        <f t="shared" si="11"/>
        <v>0</v>
      </c>
      <c r="K259" s="107" t="s">
        <v>493</v>
      </c>
    </row>
    <row r="260" spans="1:13" s="20" customFormat="1" ht="34.5" customHeight="1" outlineLevel="1" x14ac:dyDescent="0.2">
      <c r="A260" s="32">
        <v>12</v>
      </c>
      <c r="B260" s="40">
        <v>8</v>
      </c>
      <c r="C260" s="41" t="s">
        <v>25</v>
      </c>
      <c r="D260" s="35" t="s">
        <v>443</v>
      </c>
      <c r="E260" s="36" t="s">
        <v>34</v>
      </c>
      <c r="F260" s="37" t="s">
        <v>8</v>
      </c>
      <c r="G260" s="38">
        <v>80</v>
      </c>
      <c r="H260" s="42" t="s">
        <v>300</v>
      </c>
      <c r="I260" s="90">
        <v>80</v>
      </c>
      <c r="J260" s="94">
        <f t="shared" si="11"/>
        <v>1</v>
      </c>
      <c r="K260" s="42" t="s">
        <v>492</v>
      </c>
    </row>
    <row r="261" spans="1:13" s="20" customFormat="1" ht="45" customHeight="1" outlineLevel="1" x14ac:dyDescent="0.2">
      <c r="A261" s="32">
        <v>12</v>
      </c>
      <c r="B261" s="40">
        <v>9</v>
      </c>
      <c r="C261" s="41" t="s">
        <v>25</v>
      </c>
      <c r="D261" s="35" t="s">
        <v>276</v>
      </c>
      <c r="E261" s="36" t="s">
        <v>34</v>
      </c>
      <c r="F261" s="37" t="s">
        <v>8</v>
      </c>
      <c r="G261" s="38">
        <v>80</v>
      </c>
      <c r="H261" s="42" t="s">
        <v>299</v>
      </c>
      <c r="I261" s="90">
        <v>0</v>
      </c>
      <c r="J261" s="94">
        <f t="shared" si="11"/>
        <v>0</v>
      </c>
      <c r="K261" s="42" t="s">
        <v>560</v>
      </c>
    </row>
    <row r="262" spans="1:13" s="20" customFormat="1" ht="32.25" customHeight="1" outlineLevel="1" x14ac:dyDescent="0.2">
      <c r="A262" s="32">
        <v>12</v>
      </c>
      <c r="B262" s="40">
        <v>10</v>
      </c>
      <c r="C262" s="41" t="s">
        <v>25</v>
      </c>
      <c r="D262" s="35" t="s">
        <v>54</v>
      </c>
      <c r="E262" s="36" t="s">
        <v>34</v>
      </c>
      <c r="F262" s="37" t="s">
        <v>8</v>
      </c>
      <c r="G262" s="38">
        <v>80</v>
      </c>
      <c r="H262" s="42" t="s">
        <v>300</v>
      </c>
      <c r="I262" s="90">
        <v>80</v>
      </c>
      <c r="J262" s="94">
        <f t="shared" si="11"/>
        <v>1</v>
      </c>
      <c r="K262" s="42" t="s">
        <v>492</v>
      </c>
    </row>
    <row r="263" spans="1:13" s="20" customFormat="1" ht="35.25" customHeight="1" outlineLevel="1" x14ac:dyDescent="0.2">
      <c r="A263" s="32">
        <v>12</v>
      </c>
      <c r="B263" s="40">
        <v>11</v>
      </c>
      <c r="C263" s="41" t="s">
        <v>25</v>
      </c>
      <c r="D263" s="35" t="s">
        <v>82</v>
      </c>
      <c r="E263" s="36" t="s">
        <v>34</v>
      </c>
      <c r="F263" s="37" t="s">
        <v>8</v>
      </c>
      <c r="G263" s="38">
        <v>80</v>
      </c>
      <c r="H263" s="42" t="s">
        <v>301</v>
      </c>
      <c r="I263" s="90">
        <v>0</v>
      </c>
      <c r="J263" s="94">
        <f t="shared" si="11"/>
        <v>0</v>
      </c>
      <c r="K263" s="42" t="s">
        <v>500</v>
      </c>
    </row>
    <row r="264" spans="1:13" s="20" customFormat="1" ht="30" customHeight="1" outlineLevel="1" x14ac:dyDescent="0.2">
      <c r="A264" s="32">
        <v>12</v>
      </c>
      <c r="B264" s="40">
        <v>12</v>
      </c>
      <c r="C264" s="41" t="s">
        <v>25</v>
      </c>
      <c r="D264" s="35" t="s">
        <v>272</v>
      </c>
      <c r="E264" s="36" t="s">
        <v>34</v>
      </c>
      <c r="F264" s="37" t="s">
        <v>8</v>
      </c>
      <c r="G264" s="38">
        <v>80</v>
      </c>
      <c r="H264" s="42" t="s">
        <v>301</v>
      </c>
      <c r="I264" s="90">
        <v>0</v>
      </c>
      <c r="J264" s="94">
        <f t="shared" si="11"/>
        <v>0</v>
      </c>
      <c r="K264" s="42" t="s">
        <v>500</v>
      </c>
    </row>
    <row r="265" spans="1:13" s="20" customFormat="1" ht="33.75" customHeight="1" outlineLevel="1" x14ac:dyDescent="0.2">
      <c r="A265" s="32">
        <v>12</v>
      </c>
      <c r="B265" s="40">
        <v>13</v>
      </c>
      <c r="C265" s="41" t="s">
        <v>25</v>
      </c>
      <c r="D265" s="35" t="s">
        <v>444</v>
      </c>
      <c r="E265" s="36" t="s">
        <v>34</v>
      </c>
      <c r="F265" s="37" t="s">
        <v>8</v>
      </c>
      <c r="G265" s="38">
        <v>80</v>
      </c>
      <c r="H265" s="42" t="s">
        <v>301</v>
      </c>
      <c r="I265" s="90">
        <v>0</v>
      </c>
      <c r="J265" s="94">
        <f t="shared" si="11"/>
        <v>0</v>
      </c>
      <c r="K265" s="42" t="s">
        <v>500</v>
      </c>
    </row>
    <row r="266" spans="1:13" s="20" customFormat="1" ht="30.95" customHeight="1" outlineLevel="1" x14ac:dyDescent="0.2">
      <c r="A266" s="32">
        <v>12</v>
      </c>
      <c r="B266" s="40">
        <v>14</v>
      </c>
      <c r="C266" s="41" t="s">
        <v>25</v>
      </c>
      <c r="D266" s="35" t="s">
        <v>445</v>
      </c>
      <c r="E266" s="36" t="s">
        <v>34</v>
      </c>
      <c r="F266" s="37" t="s">
        <v>8</v>
      </c>
      <c r="G266" s="38">
        <v>80</v>
      </c>
      <c r="H266" s="42" t="s">
        <v>301</v>
      </c>
      <c r="I266" s="90">
        <v>0</v>
      </c>
      <c r="J266" s="94">
        <f t="shared" si="11"/>
        <v>0</v>
      </c>
      <c r="K266" s="42" t="s">
        <v>500</v>
      </c>
    </row>
    <row r="267" spans="1:13" s="20" customFormat="1" ht="30" customHeight="1" outlineLevel="1" x14ac:dyDescent="0.2">
      <c r="A267" s="32">
        <v>12</v>
      </c>
      <c r="B267" s="40">
        <v>15</v>
      </c>
      <c r="C267" s="41" t="s">
        <v>25</v>
      </c>
      <c r="D267" s="35" t="s">
        <v>273</v>
      </c>
      <c r="E267" s="36" t="s">
        <v>34</v>
      </c>
      <c r="F267" s="37" t="s">
        <v>8</v>
      </c>
      <c r="G267" s="38">
        <v>80</v>
      </c>
      <c r="H267" s="42" t="s">
        <v>301</v>
      </c>
      <c r="I267" s="90">
        <v>0</v>
      </c>
      <c r="J267" s="94">
        <f t="shared" si="11"/>
        <v>0</v>
      </c>
      <c r="K267" s="42" t="s">
        <v>500</v>
      </c>
    </row>
    <row r="268" spans="1:13" s="20" customFormat="1" ht="33.75" customHeight="1" outlineLevel="1" x14ac:dyDescent="0.2">
      <c r="A268" s="32">
        <v>12</v>
      </c>
      <c r="B268" s="40">
        <v>16</v>
      </c>
      <c r="C268" s="41" t="s">
        <v>25</v>
      </c>
      <c r="D268" s="35" t="s">
        <v>274</v>
      </c>
      <c r="E268" s="36" t="s">
        <v>34</v>
      </c>
      <c r="F268" s="37" t="s">
        <v>8</v>
      </c>
      <c r="G268" s="38">
        <v>80</v>
      </c>
      <c r="H268" s="42" t="s">
        <v>301</v>
      </c>
      <c r="I268" s="90">
        <v>0</v>
      </c>
      <c r="J268" s="94">
        <f t="shared" si="11"/>
        <v>0</v>
      </c>
      <c r="K268" s="42" t="s">
        <v>500</v>
      </c>
    </row>
    <row r="269" spans="1:13" s="20" customFormat="1" ht="30" customHeight="1" outlineLevel="1" x14ac:dyDescent="0.2">
      <c r="A269" s="32">
        <v>12</v>
      </c>
      <c r="B269" s="40">
        <v>17</v>
      </c>
      <c r="C269" s="41" t="s">
        <v>25</v>
      </c>
      <c r="D269" s="35" t="s">
        <v>275</v>
      </c>
      <c r="E269" s="36" t="s">
        <v>34</v>
      </c>
      <c r="F269" s="37" t="s">
        <v>8</v>
      </c>
      <c r="G269" s="38">
        <v>80</v>
      </c>
      <c r="H269" s="42" t="s">
        <v>301</v>
      </c>
      <c r="I269" s="90">
        <v>0</v>
      </c>
      <c r="J269" s="94">
        <f t="shared" si="11"/>
        <v>0</v>
      </c>
      <c r="K269" s="42" t="s">
        <v>500</v>
      </c>
    </row>
    <row r="270" spans="1:13" s="20" customFormat="1" ht="36" customHeight="1" outlineLevel="1" x14ac:dyDescent="0.2">
      <c r="A270" s="32">
        <v>12</v>
      </c>
      <c r="B270" s="40">
        <v>18</v>
      </c>
      <c r="C270" s="41" t="s">
        <v>25</v>
      </c>
      <c r="D270" s="35" t="s">
        <v>446</v>
      </c>
      <c r="E270" s="36" t="s">
        <v>34</v>
      </c>
      <c r="F270" s="37" t="s">
        <v>8</v>
      </c>
      <c r="G270" s="38">
        <v>80</v>
      </c>
      <c r="H270" s="42" t="s">
        <v>301</v>
      </c>
      <c r="I270" s="90">
        <v>0</v>
      </c>
      <c r="J270" s="94">
        <f t="shared" si="11"/>
        <v>0</v>
      </c>
      <c r="K270" s="42" t="s">
        <v>500</v>
      </c>
    </row>
    <row r="271" spans="1:13" s="20" customFormat="1" ht="60" customHeight="1" outlineLevel="1" x14ac:dyDescent="0.2">
      <c r="A271" s="32">
        <v>12</v>
      </c>
      <c r="B271" s="40">
        <v>19</v>
      </c>
      <c r="C271" s="41" t="s">
        <v>25</v>
      </c>
      <c r="D271" s="35" t="s">
        <v>162</v>
      </c>
      <c r="E271" s="36" t="s">
        <v>325</v>
      </c>
      <c r="F271" s="37" t="s">
        <v>9</v>
      </c>
      <c r="G271" s="38">
        <v>110</v>
      </c>
      <c r="H271" s="39" t="s">
        <v>302</v>
      </c>
      <c r="I271" s="90">
        <v>0</v>
      </c>
      <c r="J271" s="94">
        <f t="shared" si="11"/>
        <v>0</v>
      </c>
      <c r="K271" s="39" t="s">
        <v>541</v>
      </c>
    </row>
    <row r="272" spans="1:13" s="20" customFormat="1" ht="60" customHeight="1" outlineLevel="1" x14ac:dyDescent="0.2">
      <c r="A272" s="32">
        <v>12</v>
      </c>
      <c r="B272" s="40">
        <v>20</v>
      </c>
      <c r="C272" s="41" t="s">
        <v>25</v>
      </c>
      <c r="D272" s="35" t="s">
        <v>315</v>
      </c>
      <c r="E272" s="36" t="s">
        <v>325</v>
      </c>
      <c r="F272" s="37" t="s">
        <v>9</v>
      </c>
      <c r="G272" s="38">
        <v>60</v>
      </c>
      <c r="H272" s="39" t="s">
        <v>302</v>
      </c>
      <c r="I272" s="90">
        <v>0</v>
      </c>
      <c r="J272" s="94">
        <f t="shared" si="11"/>
        <v>0</v>
      </c>
      <c r="K272" s="39" t="s">
        <v>541</v>
      </c>
    </row>
    <row r="273" spans="1:13" s="20" customFormat="1" ht="60" customHeight="1" outlineLevel="1" x14ac:dyDescent="0.2">
      <c r="A273" s="32">
        <v>12</v>
      </c>
      <c r="B273" s="40">
        <v>21</v>
      </c>
      <c r="C273" s="41" t="s">
        <v>25</v>
      </c>
      <c r="D273" s="35" t="s">
        <v>163</v>
      </c>
      <c r="E273" s="36" t="s">
        <v>325</v>
      </c>
      <c r="F273" s="37" t="s">
        <v>9</v>
      </c>
      <c r="G273" s="38">
        <v>110</v>
      </c>
      <c r="H273" s="39" t="s">
        <v>302</v>
      </c>
      <c r="I273" s="90">
        <v>0</v>
      </c>
      <c r="J273" s="94">
        <f t="shared" si="11"/>
        <v>0</v>
      </c>
      <c r="K273" s="39" t="s">
        <v>541</v>
      </c>
    </row>
    <row r="274" spans="1:13" s="20" customFormat="1" ht="60" customHeight="1" outlineLevel="1" x14ac:dyDescent="0.2">
      <c r="A274" s="32">
        <v>12</v>
      </c>
      <c r="B274" s="40">
        <v>22</v>
      </c>
      <c r="C274" s="41" t="s">
        <v>25</v>
      </c>
      <c r="D274" s="35" t="s">
        <v>447</v>
      </c>
      <c r="E274" s="36" t="s">
        <v>325</v>
      </c>
      <c r="F274" s="37" t="s">
        <v>9</v>
      </c>
      <c r="G274" s="38">
        <v>130</v>
      </c>
      <c r="H274" s="39" t="s">
        <v>302</v>
      </c>
      <c r="I274" s="90">
        <v>0</v>
      </c>
      <c r="J274" s="94">
        <f t="shared" si="11"/>
        <v>0</v>
      </c>
      <c r="K274" s="39" t="s">
        <v>541</v>
      </c>
    </row>
    <row r="275" spans="1:13" s="20" customFormat="1" ht="45" customHeight="1" outlineLevel="1" x14ac:dyDescent="0.2">
      <c r="A275" s="32">
        <v>12</v>
      </c>
      <c r="B275" s="40">
        <v>23</v>
      </c>
      <c r="C275" s="41" t="s">
        <v>25</v>
      </c>
      <c r="D275" s="35" t="s">
        <v>164</v>
      </c>
      <c r="E275" s="36" t="s">
        <v>165</v>
      </c>
      <c r="F275" s="37" t="s">
        <v>304</v>
      </c>
      <c r="G275" s="38">
        <v>400</v>
      </c>
      <c r="H275" s="42" t="s">
        <v>301</v>
      </c>
      <c r="I275" s="90">
        <v>0</v>
      </c>
      <c r="J275" s="94">
        <f t="shared" si="11"/>
        <v>0</v>
      </c>
      <c r="K275" s="42" t="s">
        <v>527</v>
      </c>
    </row>
    <row r="276" spans="1:13" s="20" customFormat="1" ht="55.15" customHeight="1" outlineLevel="1" x14ac:dyDescent="0.2">
      <c r="A276" s="32">
        <v>12</v>
      </c>
      <c r="B276" s="40">
        <v>24</v>
      </c>
      <c r="C276" s="41" t="s">
        <v>25</v>
      </c>
      <c r="D276" s="35" t="s">
        <v>166</v>
      </c>
      <c r="E276" s="36" t="s">
        <v>325</v>
      </c>
      <c r="F276" s="37" t="s">
        <v>9</v>
      </c>
      <c r="G276" s="38">
        <v>110</v>
      </c>
      <c r="H276" s="39" t="s">
        <v>302</v>
      </c>
      <c r="I276" s="90">
        <v>0</v>
      </c>
      <c r="J276" s="94">
        <f t="shared" si="11"/>
        <v>0</v>
      </c>
      <c r="K276" s="39" t="s">
        <v>541</v>
      </c>
    </row>
    <row r="277" spans="1:13" s="20" customFormat="1" ht="55.15" customHeight="1" outlineLevel="1" x14ac:dyDescent="0.2">
      <c r="A277" s="32">
        <v>12</v>
      </c>
      <c r="B277" s="40">
        <v>25</v>
      </c>
      <c r="C277" s="41" t="s">
        <v>25</v>
      </c>
      <c r="D277" s="35" t="s">
        <v>167</v>
      </c>
      <c r="E277" s="36" t="s">
        <v>325</v>
      </c>
      <c r="F277" s="37" t="s">
        <v>9</v>
      </c>
      <c r="G277" s="38">
        <v>80</v>
      </c>
      <c r="H277" s="39" t="s">
        <v>302</v>
      </c>
      <c r="I277" s="90">
        <v>0</v>
      </c>
      <c r="J277" s="94">
        <f t="shared" si="11"/>
        <v>0</v>
      </c>
      <c r="K277" s="39" t="s">
        <v>541</v>
      </c>
    </row>
    <row r="278" spans="1:13" s="20" customFormat="1" ht="45" customHeight="1" outlineLevel="1" x14ac:dyDescent="0.2">
      <c r="A278" s="32">
        <v>12</v>
      </c>
      <c r="B278" s="40">
        <v>26</v>
      </c>
      <c r="C278" s="41" t="s">
        <v>25</v>
      </c>
      <c r="D278" s="35" t="s">
        <v>78</v>
      </c>
      <c r="E278" s="36" t="s">
        <v>332</v>
      </c>
      <c r="F278" s="37" t="s">
        <v>304</v>
      </c>
      <c r="G278" s="38">
        <v>100</v>
      </c>
      <c r="H278" s="42" t="s">
        <v>301</v>
      </c>
      <c r="I278" s="90">
        <v>0</v>
      </c>
      <c r="J278" s="94">
        <f t="shared" si="11"/>
        <v>0</v>
      </c>
      <c r="K278" s="42" t="s">
        <v>527</v>
      </c>
    </row>
    <row r="279" spans="1:13" s="20" customFormat="1" ht="60" customHeight="1" outlineLevel="1" x14ac:dyDescent="0.2">
      <c r="A279" s="32">
        <v>12</v>
      </c>
      <c r="B279" s="40">
        <v>27</v>
      </c>
      <c r="C279" s="41" t="s">
        <v>25</v>
      </c>
      <c r="D279" s="35" t="s">
        <v>168</v>
      </c>
      <c r="E279" s="36" t="s">
        <v>325</v>
      </c>
      <c r="F279" s="37" t="s">
        <v>9</v>
      </c>
      <c r="G279" s="38">
        <v>70</v>
      </c>
      <c r="H279" s="39" t="s">
        <v>302</v>
      </c>
      <c r="I279" s="90">
        <v>0</v>
      </c>
      <c r="J279" s="94">
        <f t="shared" si="11"/>
        <v>0</v>
      </c>
      <c r="K279" s="39" t="s">
        <v>541</v>
      </c>
    </row>
    <row r="280" spans="1:13" s="20" customFormat="1" ht="60" customHeight="1" outlineLevel="1" x14ac:dyDescent="0.2">
      <c r="A280" s="32">
        <v>12</v>
      </c>
      <c r="B280" s="40">
        <v>28</v>
      </c>
      <c r="C280" s="41" t="s">
        <v>25</v>
      </c>
      <c r="D280" s="35" t="s">
        <v>169</v>
      </c>
      <c r="E280" s="36" t="s">
        <v>325</v>
      </c>
      <c r="F280" s="37" t="s">
        <v>9</v>
      </c>
      <c r="G280" s="38">
        <v>120</v>
      </c>
      <c r="H280" s="39" t="s">
        <v>302</v>
      </c>
      <c r="I280" s="90">
        <v>0</v>
      </c>
      <c r="J280" s="94">
        <f t="shared" si="11"/>
        <v>0</v>
      </c>
      <c r="K280" s="39" t="s">
        <v>541</v>
      </c>
    </row>
    <row r="281" spans="1:13" s="20" customFormat="1" ht="60" customHeight="1" outlineLevel="1" x14ac:dyDescent="0.2">
      <c r="A281" s="32">
        <v>12</v>
      </c>
      <c r="B281" s="40">
        <v>29</v>
      </c>
      <c r="C281" s="41" t="s">
        <v>25</v>
      </c>
      <c r="D281" s="35" t="s">
        <v>170</v>
      </c>
      <c r="E281" s="36" t="s">
        <v>325</v>
      </c>
      <c r="F281" s="37" t="s">
        <v>9</v>
      </c>
      <c r="G281" s="38">
        <v>120</v>
      </c>
      <c r="H281" s="39" t="s">
        <v>302</v>
      </c>
      <c r="I281" s="90">
        <v>0</v>
      </c>
      <c r="J281" s="94">
        <f t="shared" si="11"/>
        <v>0</v>
      </c>
      <c r="K281" s="39" t="s">
        <v>541</v>
      </c>
    </row>
    <row r="282" spans="1:13" s="20" customFormat="1" ht="60" outlineLevel="1" x14ac:dyDescent="0.2">
      <c r="A282" s="66">
        <v>12</v>
      </c>
      <c r="B282" s="40">
        <v>30</v>
      </c>
      <c r="C282" s="41" t="s">
        <v>25</v>
      </c>
      <c r="D282" s="35" t="s">
        <v>81</v>
      </c>
      <c r="E282" s="109" t="s">
        <v>485</v>
      </c>
      <c r="F282" s="37" t="s">
        <v>9</v>
      </c>
      <c r="G282" s="38">
        <v>80</v>
      </c>
      <c r="H282" s="39" t="s">
        <v>297</v>
      </c>
      <c r="I282" s="90">
        <v>0</v>
      </c>
      <c r="J282" s="94">
        <f t="shared" si="11"/>
        <v>0</v>
      </c>
      <c r="K282" s="39" t="s">
        <v>541</v>
      </c>
      <c r="L282" s="68">
        <v>2</v>
      </c>
      <c r="M282" s="76" t="s">
        <v>486</v>
      </c>
    </row>
    <row r="283" spans="1:13" s="20" customFormat="1" ht="60" customHeight="1" outlineLevel="1" x14ac:dyDescent="0.2">
      <c r="A283" s="32">
        <v>12</v>
      </c>
      <c r="B283" s="40">
        <v>31</v>
      </c>
      <c r="C283" s="52"/>
      <c r="D283" s="35" t="s">
        <v>331</v>
      </c>
      <c r="E283" s="36" t="s">
        <v>325</v>
      </c>
      <c r="F283" s="37" t="s">
        <v>9</v>
      </c>
      <c r="G283" s="38">
        <v>130</v>
      </c>
      <c r="H283" s="39" t="s">
        <v>302</v>
      </c>
      <c r="I283" s="90">
        <v>0</v>
      </c>
      <c r="J283" s="94">
        <f t="shared" si="11"/>
        <v>0</v>
      </c>
      <c r="K283" s="39" t="s">
        <v>541</v>
      </c>
    </row>
    <row r="284" spans="1:13" s="20" customFormat="1" ht="14.25" x14ac:dyDescent="0.2">
      <c r="A284" s="24">
        <v>13</v>
      </c>
      <c r="B284" s="24"/>
      <c r="C284" s="25" t="s">
        <v>26</v>
      </c>
      <c r="D284" s="26"/>
      <c r="E284" s="26" t="s">
        <v>7</v>
      </c>
      <c r="F284" s="31"/>
      <c r="G284" s="27">
        <f>SUM(G285:G313)</f>
        <v>3000</v>
      </c>
      <c r="H284" s="31"/>
      <c r="I284" s="88">
        <f>SUM(I285:I313)</f>
        <v>0</v>
      </c>
      <c r="J284" s="93">
        <f>I284/G284</f>
        <v>0</v>
      </c>
      <c r="K284" s="31"/>
    </row>
    <row r="285" spans="1:13" s="20" customFormat="1" ht="45" customHeight="1" outlineLevel="1" x14ac:dyDescent="0.2">
      <c r="A285" s="32">
        <v>13</v>
      </c>
      <c r="B285" s="40">
        <v>1</v>
      </c>
      <c r="C285" s="41" t="s">
        <v>26</v>
      </c>
      <c r="D285" s="35" t="s">
        <v>39</v>
      </c>
      <c r="E285" s="36" t="s">
        <v>337</v>
      </c>
      <c r="F285" s="37" t="s">
        <v>9</v>
      </c>
      <c r="G285" s="38">
        <v>110</v>
      </c>
      <c r="H285" s="39" t="s">
        <v>297</v>
      </c>
      <c r="I285" s="91">
        <v>0</v>
      </c>
      <c r="J285" s="94">
        <f>I285/G285</f>
        <v>0</v>
      </c>
      <c r="K285" s="39" t="s">
        <v>546</v>
      </c>
    </row>
    <row r="286" spans="1:13" s="20" customFormat="1" ht="32.25" customHeight="1" outlineLevel="1" x14ac:dyDescent="0.2">
      <c r="A286" s="32">
        <v>13</v>
      </c>
      <c r="B286" s="40">
        <v>2</v>
      </c>
      <c r="C286" s="41" t="s">
        <v>26</v>
      </c>
      <c r="D286" s="35" t="s">
        <v>100</v>
      </c>
      <c r="E286" s="36" t="s">
        <v>338</v>
      </c>
      <c r="F286" s="37" t="s">
        <v>9</v>
      </c>
      <c r="G286" s="38">
        <v>100</v>
      </c>
      <c r="H286" s="39" t="s">
        <v>297</v>
      </c>
      <c r="I286" s="91">
        <v>0</v>
      </c>
      <c r="J286" s="94">
        <f t="shared" ref="J286:J313" si="12">I286/G286</f>
        <v>0</v>
      </c>
      <c r="K286" s="39" t="s">
        <v>547</v>
      </c>
    </row>
    <row r="287" spans="1:13" s="20" customFormat="1" ht="45" customHeight="1" outlineLevel="1" x14ac:dyDescent="0.2">
      <c r="A287" s="66">
        <v>13</v>
      </c>
      <c r="B287" s="40">
        <v>3</v>
      </c>
      <c r="C287" s="41" t="s">
        <v>26</v>
      </c>
      <c r="D287" s="35" t="s">
        <v>448</v>
      </c>
      <c r="E287" s="36" t="s">
        <v>477</v>
      </c>
      <c r="F287" s="37" t="s">
        <v>9</v>
      </c>
      <c r="G287" s="38">
        <v>80</v>
      </c>
      <c r="H287" s="39" t="s">
        <v>297</v>
      </c>
      <c r="I287" s="91">
        <v>0</v>
      </c>
      <c r="J287" s="94">
        <f t="shared" si="12"/>
        <v>0</v>
      </c>
      <c r="K287" s="39" t="s">
        <v>546</v>
      </c>
      <c r="L287" s="68">
        <v>2</v>
      </c>
      <c r="M287" s="76" t="s">
        <v>486</v>
      </c>
    </row>
    <row r="288" spans="1:13" s="20" customFormat="1" ht="45" customHeight="1" outlineLevel="1" x14ac:dyDescent="0.2">
      <c r="A288" s="66">
        <v>13</v>
      </c>
      <c r="B288" s="40">
        <v>4</v>
      </c>
      <c r="C288" s="41" t="s">
        <v>26</v>
      </c>
      <c r="D288" s="35" t="s">
        <v>449</v>
      </c>
      <c r="E288" s="36" t="s">
        <v>478</v>
      </c>
      <c r="F288" s="37" t="s">
        <v>9</v>
      </c>
      <c r="G288" s="38">
        <v>80</v>
      </c>
      <c r="H288" s="39" t="s">
        <v>297</v>
      </c>
      <c r="I288" s="91">
        <v>0</v>
      </c>
      <c r="J288" s="94">
        <f t="shared" si="12"/>
        <v>0</v>
      </c>
      <c r="K288" s="39" t="s">
        <v>546</v>
      </c>
      <c r="L288" s="68">
        <v>2</v>
      </c>
      <c r="M288" s="76" t="s">
        <v>486</v>
      </c>
    </row>
    <row r="289" spans="1:13" s="20" customFormat="1" ht="45" customHeight="1" outlineLevel="1" x14ac:dyDescent="0.2">
      <c r="A289" s="66">
        <v>13</v>
      </c>
      <c r="B289" s="40">
        <v>5</v>
      </c>
      <c r="C289" s="41" t="s">
        <v>26</v>
      </c>
      <c r="D289" s="35" t="s">
        <v>101</v>
      </c>
      <c r="E289" s="36" t="s">
        <v>479</v>
      </c>
      <c r="F289" s="37" t="s">
        <v>9</v>
      </c>
      <c r="G289" s="38">
        <v>70</v>
      </c>
      <c r="H289" s="39" t="s">
        <v>297</v>
      </c>
      <c r="I289" s="91">
        <v>0</v>
      </c>
      <c r="J289" s="94">
        <f t="shared" si="12"/>
        <v>0</v>
      </c>
      <c r="K289" s="39" t="s">
        <v>546</v>
      </c>
      <c r="L289" s="68">
        <v>2</v>
      </c>
      <c r="M289" s="76" t="s">
        <v>486</v>
      </c>
    </row>
    <row r="290" spans="1:13" s="20" customFormat="1" ht="60" customHeight="1" outlineLevel="1" x14ac:dyDescent="0.2">
      <c r="A290" s="66">
        <v>13</v>
      </c>
      <c r="B290" s="40">
        <v>6</v>
      </c>
      <c r="C290" s="41" t="s">
        <v>26</v>
      </c>
      <c r="D290" s="35" t="s">
        <v>38</v>
      </c>
      <c r="E290" s="36" t="s">
        <v>523</v>
      </c>
      <c r="F290" s="37" t="s">
        <v>9</v>
      </c>
      <c r="G290" s="38">
        <v>75</v>
      </c>
      <c r="H290" s="39" t="s">
        <v>297</v>
      </c>
      <c r="I290" s="91">
        <v>0</v>
      </c>
      <c r="J290" s="94">
        <f t="shared" si="12"/>
        <v>0</v>
      </c>
      <c r="K290" s="42" t="s">
        <v>544</v>
      </c>
      <c r="L290" s="68">
        <v>2</v>
      </c>
      <c r="M290" s="76" t="s">
        <v>486</v>
      </c>
    </row>
    <row r="291" spans="1:13" s="20" customFormat="1" ht="45" outlineLevel="1" x14ac:dyDescent="0.2">
      <c r="A291" s="32">
        <v>13</v>
      </c>
      <c r="B291" s="40">
        <v>7</v>
      </c>
      <c r="C291" s="41" t="s">
        <v>26</v>
      </c>
      <c r="D291" s="35" t="s">
        <v>84</v>
      </c>
      <c r="E291" s="36" t="s">
        <v>102</v>
      </c>
      <c r="F291" s="37" t="s">
        <v>9</v>
      </c>
      <c r="G291" s="38">
        <v>50</v>
      </c>
      <c r="H291" s="39" t="s">
        <v>297</v>
      </c>
      <c r="I291" s="91">
        <v>0</v>
      </c>
      <c r="J291" s="94">
        <f t="shared" si="12"/>
        <v>0</v>
      </c>
      <c r="K291" s="39" t="s">
        <v>546</v>
      </c>
    </row>
    <row r="292" spans="1:13" s="20" customFormat="1" ht="60" customHeight="1" outlineLevel="1" x14ac:dyDescent="0.2">
      <c r="A292" s="66">
        <v>13</v>
      </c>
      <c r="B292" s="40">
        <v>8</v>
      </c>
      <c r="C292" s="41" t="s">
        <v>26</v>
      </c>
      <c r="D292" s="35" t="s">
        <v>83</v>
      </c>
      <c r="E292" s="36" t="s">
        <v>480</v>
      </c>
      <c r="F292" s="37" t="s">
        <v>9</v>
      </c>
      <c r="G292" s="38">
        <v>80</v>
      </c>
      <c r="H292" s="39" t="s">
        <v>297</v>
      </c>
      <c r="I292" s="91">
        <v>0</v>
      </c>
      <c r="J292" s="94">
        <f t="shared" si="12"/>
        <v>0</v>
      </c>
      <c r="K292" s="42" t="s">
        <v>544</v>
      </c>
      <c r="L292" s="68">
        <v>2</v>
      </c>
      <c r="M292" s="76" t="s">
        <v>486</v>
      </c>
    </row>
    <row r="293" spans="1:13" s="20" customFormat="1" ht="45" customHeight="1" outlineLevel="1" x14ac:dyDescent="0.2">
      <c r="A293" s="32">
        <v>13</v>
      </c>
      <c r="B293" s="40">
        <v>9</v>
      </c>
      <c r="C293" s="41" t="s">
        <v>26</v>
      </c>
      <c r="D293" s="35" t="s">
        <v>103</v>
      </c>
      <c r="E293" s="36" t="s">
        <v>340</v>
      </c>
      <c r="F293" s="37" t="s">
        <v>9</v>
      </c>
      <c r="G293" s="38">
        <v>50</v>
      </c>
      <c r="H293" s="39" t="s">
        <v>297</v>
      </c>
      <c r="I293" s="91">
        <v>0</v>
      </c>
      <c r="J293" s="94">
        <f t="shared" si="12"/>
        <v>0</v>
      </c>
      <c r="K293" s="39" t="s">
        <v>546</v>
      </c>
    </row>
    <row r="294" spans="1:13" s="20" customFormat="1" ht="45" outlineLevel="1" x14ac:dyDescent="0.2">
      <c r="A294" s="32">
        <v>13</v>
      </c>
      <c r="B294" s="40">
        <v>10</v>
      </c>
      <c r="C294" s="41" t="s">
        <v>26</v>
      </c>
      <c r="D294" s="36" t="s">
        <v>450</v>
      </c>
      <c r="E294" s="36" t="s">
        <v>341</v>
      </c>
      <c r="F294" s="37" t="s">
        <v>9</v>
      </c>
      <c r="G294" s="38">
        <v>50</v>
      </c>
      <c r="H294" s="39" t="s">
        <v>297</v>
      </c>
      <c r="I294" s="91">
        <v>0</v>
      </c>
      <c r="J294" s="94">
        <f t="shared" si="12"/>
        <v>0</v>
      </c>
      <c r="K294" s="39" t="s">
        <v>496</v>
      </c>
    </row>
    <row r="295" spans="1:13" s="20" customFormat="1" ht="45" customHeight="1" outlineLevel="1" x14ac:dyDescent="0.2">
      <c r="A295" s="32">
        <v>13</v>
      </c>
      <c r="B295" s="40">
        <v>11</v>
      </c>
      <c r="C295" s="41" t="s">
        <v>26</v>
      </c>
      <c r="D295" s="35" t="s">
        <v>104</v>
      </c>
      <c r="E295" s="36" t="s">
        <v>339</v>
      </c>
      <c r="F295" s="37" t="s">
        <v>9</v>
      </c>
      <c r="G295" s="38">
        <v>50</v>
      </c>
      <c r="H295" s="39" t="s">
        <v>297</v>
      </c>
      <c r="I295" s="91">
        <v>0</v>
      </c>
      <c r="J295" s="94">
        <f t="shared" si="12"/>
        <v>0</v>
      </c>
      <c r="K295" s="39" t="s">
        <v>546</v>
      </c>
    </row>
    <row r="296" spans="1:13" s="20" customFormat="1" ht="60" customHeight="1" outlineLevel="1" x14ac:dyDescent="0.2">
      <c r="A296" s="32">
        <v>13</v>
      </c>
      <c r="B296" s="40">
        <v>12</v>
      </c>
      <c r="C296" s="41" t="s">
        <v>26</v>
      </c>
      <c r="D296" s="35" t="s">
        <v>342</v>
      </c>
      <c r="E296" s="36" t="s">
        <v>376</v>
      </c>
      <c r="F296" s="37" t="s">
        <v>9</v>
      </c>
      <c r="G296" s="38">
        <v>50</v>
      </c>
      <c r="H296" s="39" t="s">
        <v>297</v>
      </c>
      <c r="I296" s="91">
        <v>0</v>
      </c>
      <c r="J296" s="94">
        <f t="shared" si="12"/>
        <v>0</v>
      </c>
      <c r="K296" s="39" t="s">
        <v>548</v>
      </c>
    </row>
    <row r="297" spans="1:13" s="20" customFormat="1" ht="60" customHeight="1" outlineLevel="1" x14ac:dyDescent="0.2">
      <c r="A297" s="66">
        <v>13</v>
      </c>
      <c r="B297" s="40">
        <v>13</v>
      </c>
      <c r="C297" s="41" t="s">
        <v>26</v>
      </c>
      <c r="D297" s="35" t="s">
        <v>105</v>
      </c>
      <c r="E297" s="36" t="s">
        <v>524</v>
      </c>
      <c r="F297" s="37" t="s">
        <v>9</v>
      </c>
      <c r="G297" s="38">
        <v>50</v>
      </c>
      <c r="H297" s="39" t="s">
        <v>297</v>
      </c>
      <c r="I297" s="91">
        <v>0</v>
      </c>
      <c r="J297" s="94">
        <f t="shared" si="12"/>
        <v>0</v>
      </c>
      <c r="K297" s="42" t="s">
        <v>544</v>
      </c>
      <c r="L297" s="68">
        <v>2</v>
      </c>
      <c r="M297" s="76" t="s">
        <v>486</v>
      </c>
    </row>
    <row r="298" spans="1:13" s="20" customFormat="1" ht="60" customHeight="1" outlineLevel="1" x14ac:dyDescent="0.2">
      <c r="A298" s="32">
        <v>13</v>
      </c>
      <c r="B298" s="40">
        <v>14</v>
      </c>
      <c r="C298" s="41" t="s">
        <v>26</v>
      </c>
      <c r="D298" s="35" t="s">
        <v>107</v>
      </c>
      <c r="E298" s="36" t="s">
        <v>227</v>
      </c>
      <c r="F298" s="37" t="s">
        <v>9</v>
      </c>
      <c r="G298" s="38">
        <v>50</v>
      </c>
      <c r="H298" s="39" t="s">
        <v>302</v>
      </c>
      <c r="I298" s="91">
        <v>0</v>
      </c>
      <c r="J298" s="94">
        <f t="shared" si="12"/>
        <v>0</v>
      </c>
      <c r="K298" s="39" t="s">
        <v>548</v>
      </c>
    </row>
    <row r="299" spans="1:13" s="20" customFormat="1" ht="60" customHeight="1" outlineLevel="1" x14ac:dyDescent="0.2">
      <c r="A299" s="32">
        <v>13</v>
      </c>
      <c r="B299" s="40">
        <v>16</v>
      </c>
      <c r="C299" s="41" t="s">
        <v>26</v>
      </c>
      <c r="D299" s="35" t="s">
        <v>106</v>
      </c>
      <c r="E299" s="36" t="s">
        <v>325</v>
      </c>
      <c r="F299" s="37" t="s">
        <v>9</v>
      </c>
      <c r="G299" s="38">
        <v>400</v>
      </c>
      <c r="H299" s="39" t="s">
        <v>302</v>
      </c>
      <c r="I299" s="91">
        <v>0</v>
      </c>
      <c r="J299" s="94">
        <f t="shared" si="12"/>
        <v>0</v>
      </c>
      <c r="K299" s="39" t="s">
        <v>548</v>
      </c>
    </row>
    <row r="300" spans="1:13" s="20" customFormat="1" ht="60" customHeight="1" outlineLevel="1" x14ac:dyDescent="0.2">
      <c r="A300" s="32">
        <v>13</v>
      </c>
      <c r="B300" s="40">
        <v>17</v>
      </c>
      <c r="C300" s="41" t="s">
        <v>26</v>
      </c>
      <c r="D300" s="35" t="s">
        <v>451</v>
      </c>
      <c r="E300" s="36" t="s">
        <v>325</v>
      </c>
      <c r="F300" s="37" t="s">
        <v>9</v>
      </c>
      <c r="G300" s="38">
        <v>250</v>
      </c>
      <c r="H300" s="39" t="s">
        <v>302</v>
      </c>
      <c r="I300" s="91">
        <v>0</v>
      </c>
      <c r="J300" s="94">
        <f t="shared" si="12"/>
        <v>0</v>
      </c>
      <c r="K300" s="39" t="s">
        <v>548</v>
      </c>
    </row>
    <row r="301" spans="1:13" s="20" customFormat="1" ht="60" customHeight="1" outlineLevel="1" x14ac:dyDescent="0.2">
      <c r="A301" s="32">
        <v>13</v>
      </c>
      <c r="B301" s="40">
        <v>18</v>
      </c>
      <c r="C301" s="41" t="s">
        <v>26</v>
      </c>
      <c r="D301" s="35" t="s">
        <v>343</v>
      </c>
      <c r="E301" s="36" t="s">
        <v>108</v>
      </c>
      <c r="F301" s="37" t="s">
        <v>9</v>
      </c>
      <c r="G301" s="38">
        <v>100</v>
      </c>
      <c r="H301" s="39" t="s">
        <v>302</v>
      </c>
      <c r="I301" s="91">
        <v>0</v>
      </c>
      <c r="J301" s="94">
        <f t="shared" si="12"/>
        <v>0</v>
      </c>
      <c r="K301" s="39" t="s">
        <v>548</v>
      </c>
    </row>
    <row r="302" spans="1:13" s="20" customFormat="1" ht="33" customHeight="1" outlineLevel="1" x14ac:dyDescent="0.2">
      <c r="A302" s="32">
        <v>13</v>
      </c>
      <c r="B302" s="40">
        <v>19</v>
      </c>
      <c r="C302" s="41" t="s">
        <v>26</v>
      </c>
      <c r="D302" s="35" t="s">
        <v>109</v>
      </c>
      <c r="E302" s="36" t="s">
        <v>325</v>
      </c>
      <c r="F302" s="37" t="s">
        <v>9</v>
      </c>
      <c r="G302" s="38">
        <v>50</v>
      </c>
      <c r="H302" s="39" t="s">
        <v>302</v>
      </c>
      <c r="I302" s="91">
        <v>0</v>
      </c>
      <c r="J302" s="94">
        <f t="shared" si="12"/>
        <v>0</v>
      </c>
      <c r="K302" s="39" t="s">
        <v>496</v>
      </c>
    </row>
    <row r="303" spans="1:13" s="20" customFormat="1" ht="60" customHeight="1" outlineLevel="1" x14ac:dyDescent="0.2">
      <c r="A303" s="66">
        <v>13</v>
      </c>
      <c r="B303" s="40">
        <v>20</v>
      </c>
      <c r="C303" s="41" t="s">
        <v>26</v>
      </c>
      <c r="D303" s="35" t="s">
        <v>363</v>
      </c>
      <c r="E303" s="36" t="s">
        <v>325</v>
      </c>
      <c r="F303" s="37" t="s">
        <v>9</v>
      </c>
      <c r="G303" s="38">
        <f>200+50</f>
        <v>250</v>
      </c>
      <c r="H303" s="39" t="s">
        <v>302</v>
      </c>
      <c r="I303" s="91">
        <v>0</v>
      </c>
      <c r="J303" s="94">
        <f t="shared" si="12"/>
        <v>0</v>
      </c>
      <c r="K303" s="39" t="s">
        <v>548</v>
      </c>
      <c r="L303" s="65">
        <v>1</v>
      </c>
      <c r="M303" s="67" t="s">
        <v>472</v>
      </c>
    </row>
    <row r="304" spans="1:13" s="20" customFormat="1" ht="60" customHeight="1" outlineLevel="1" x14ac:dyDescent="0.2">
      <c r="A304" s="66">
        <v>13</v>
      </c>
      <c r="B304" s="40">
        <v>21</v>
      </c>
      <c r="C304" s="41" t="s">
        <v>26</v>
      </c>
      <c r="D304" s="35" t="s">
        <v>344</v>
      </c>
      <c r="E304" s="36" t="s">
        <v>481</v>
      </c>
      <c r="F304" s="37" t="s">
        <v>9</v>
      </c>
      <c r="G304" s="38">
        <v>110</v>
      </c>
      <c r="H304" s="39" t="s">
        <v>297</v>
      </c>
      <c r="I304" s="91">
        <v>0</v>
      </c>
      <c r="J304" s="94">
        <f t="shared" si="12"/>
        <v>0</v>
      </c>
      <c r="K304" s="39" t="s">
        <v>548</v>
      </c>
      <c r="L304" s="68">
        <v>2</v>
      </c>
      <c r="M304" s="76" t="s">
        <v>486</v>
      </c>
    </row>
    <row r="305" spans="1:13" s="20" customFormat="1" ht="60" customHeight="1" outlineLevel="1" x14ac:dyDescent="0.2">
      <c r="A305" s="70">
        <v>13</v>
      </c>
      <c r="B305" s="40">
        <v>22</v>
      </c>
      <c r="C305" s="41" t="s">
        <v>26</v>
      </c>
      <c r="D305" s="35" t="s">
        <v>111</v>
      </c>
      <c r="E305" s="36" t="s">
        <v>110</v>
      </c>
      <c r="F305" s="37" t="s">
        <v>9</v>
      </c>
      <c r="G305" s="38">
        <v>50</v>
      </c>
      <c r="H305" s="39" t="s">
        <v>297</v>
      </c>
      <c r="I305" s="91">
        <v>0</v>
      </c>
      <c r="J305" s="94">
        <f t="shared" si="12"/>
        <v>0</v>
      </c>
      <c r="K305" s="39" t="s">
        <v>543</v>
      </c>
    </row>
    <row r="306" spans="1:13" s="20" customFormat="1" ht="30" customHeight="1" outlineLevel="1" x14ac:dyDescent="0.2">
      <c r="A306" s="101">
        <v>13</v>
      </c>
      <c r="B306" s="102">
        <v>23</v>
      </c>
      <c r="C306" s="103" t="s">
        <v>26</v>
      </c>
      <c r="D306" s="104" t="s">
        <v>345</v>
      </c>
      <c r="E306" s="104" t="s">
        <v>346</v>
      </c>
      <c r="F306" s="105" t="s">
        <v>304</v>
      </c>
      <c r="G306" s="106">
        <v>100</v>
      </c>
      <c r="H306" s="44" t="s">
        <v>297</v>
      </c>
      <c r="I306" s="91">
        <v>0</v>
      </c>
      <c r="J306" s="94">
        <f t="shared" si="12"/>
        <v>0</v>
      </c>
      <c r="K306" s="44" t="s">
        <v>532</v>
      </c>
    </row>
    <row r="307" spans="1:13" s="20" customFormat="1" ht="60" customHeight="1" outlineLevel="1" x14ac:dyDescent="0.2">
      <c r="A307" s="70">
        <v>13</v>
      </c>
      <c r="B307" s="40">
        <v>24</v>
      </c>
      <c r="C307" s="41" t="s">
        <v>26</v>
      </c>
      <c r="D307" s="35" t="s">
        <v>451</v>
      </c>
      <c r="E307" s="36" t="s">
        <v>110</v>
      </c>
      <c r="F307" s="37" t="s">
        <v>9</v>
      </c>
      <c r="G307" s="38">
        <v>50</v>
      </c>
      <c r="H307" s="39" t="s">
        <v>297</v>
      </c>
      <c r="I307" s="91">
        <v>0</v>
      </c>
      <c r="J307" s="94">
        <f t="shared" si="12"/>
        <v>0</v>
      </c>
      <c r="K307" s="39" t="s">
        <v>543</v>
      </c>
    </row>
    <row r="308" spans="1:13" s="20" customFormat="1" ht="60" customHeight="1" outlineLevel="1" x14ac:dyDescent="0.2">
      <c r="A308" s="70">
        <v>13</v>
      </c>
      <c r="B308" s="40">
        <v>25</v>
      </c>
      <c r="C308" s="41" t="s">
        <v>26</v>
      </c>
      <c r="D308" s="35" t="s">
        <v>112</v>
      </c>
      <c r="E308" s="36" t="s">
        <v>110</v>
      </c>
      <c r="F308" s="37" t="s">
        <v>9</v>
      </c>
      <c r="G308" s="38">
        <v>50</v>
      </c>
      <c r="H308" s="39" t="s">
        <v>297</v>
      </c>
      <c r="I308" s="91">
        <v>0</v>
      </c>
      <c r="J308" s="94">
        <f t="shared" si="12"/>
        <v>0</v>
      </c>
      <c r="K308" s="39" t="s">
        <v>543</v>
      </c>
    </row>
    <row r="309" spans="1:13" s="20" customFormat="1" ht="60" customHeight="1" outlineLevel="1" x14ac:dyDescent="0.2">
      <c r="A309" s="66">
        <v>13</v>
      </c>
      <c r="B309" s="40">
        <v>26</v>
      </c>
      <c r="C309" s="41" t="s">
        <v>26</v>
      </c>
      <c r="D309" s="35" t="s">
        <v>452</v>
      </c>
      <c r="E309" s="36" t="s">
        <v>467</v>
      </c>
      <c r="F309" s="37" t="s">
        <v>9</v>
      </c>
      <c r="G309" s="38">
        <v>95</v>
      </c>
      <c r="H309" s="42" t="s">
        <v>302</v>
      </c>
      <c r="I309" s="91">
        <v>0</v>
      </c>
      <c r="J309" s="94">
        <f t="shared" si="12"/>
        <v>0</v>
      </c>
      <c r="K309" s="39" t="s">
        <v>548</v>
      </c>
      <c r="L309" s="65">
        <v>1</v>
      </c>
      <c r="M309" s="67" t="s">
        <v>472</v>
      </c>
    </row>
    <row r="310" spans="1:13" s="20" customFormat="1" ht="60" customHeight="1" outlineLevel="1" x14ac:dyDescent="0.2">
      <c r="A310" s="70">
        <v>13</v>
      </c>
      <c r="B310" s="40">
        <v>27</v>
      </c>
      <c r="C310" s="41" t="s">
        <v>26</v>
      </c>
      <c r="D310" s="35" t="s">
        <v>113</v>
      </c>
      <c r="E310" s="36" t="s">
        <v>347</v>
      </c>
      <c r="F310" s="37" t="s">
        <v>9</v>
      </c>
      <c r="G310" s="38">
        <v>150</v>
      </c>
      <c r="H310" s="39" t="s">
        <v>302</v>
      </c>
      <c r="I310" s="91">
        <v>0</v>
      </c>
      <c r="J310" s="94">
        <f t="shared" si="12"/>
        <v>0</v>
      </c>
      <c r="K310" s="39" t="s">
        <v>548</v>
      </c>
    </row>
    <row r="311" spans="1:13" s="20" customFormat="1" ht="60" customHeight="1" outlineLevel="1" x14ac:dyDescent="0.2">
      <c r="A311" s="66">
        <v>13</v>
      </c>
      <c r="B311" s="40">
        <v>28</v>
      </c>
      <c r="C311" s="56"/>
      <c r="D311" s="35" t="s">
        <v>464</v>
      </c>
      <c r="E311" s="36" t="s">
        <v>465</v>
      </c>
      <c r="F311" s="37" t="s">
        <v>9</v>
      </c>
      <c r="G311" s="38">
        <v>100</v>
      </c>
      <c r="H311" s="39" t="s">
        <v>302</v>
      </c>
      <c r="I311" s="91">
        <v>0</v>
      </c>
      <c r="J311" s="94">
        <f t="shared" si="12"/>
        <v>0</v>
      </c>
      <c r="K311" s="39" t="s">
        <v>548</v>
      </c>
      <c r="L311" s="65">
        <v>1</v>
      </c>
      <c r="M311" s="65" t="s">
        <v>473</v>
      </c>
    </row>
    <row r="312" spans="1:13" s="20" customFormat="1" ht="60" customHeight="1" outlineLevel="1" x14ac:dyDescent="0.2">
      <c r="A312" s="66">
        <v>13</v>
      </c>
      <c r="B312" s="40">
        <v>29</v>
      </c>
      <c r="C312" s="56"/>
      <c r="D312" s="35" t="s">
        <v>466</v>
      </c>
      <c r="E312" s="36" t="s">
        <v>108</v>
      </c>
      <c r="F312" s="37" t="s">
        <v>9</v>
      </c>
      <c r="G312" s="38">
        <v>100</v>
      </c>
      <c r="H312" s="39" t="s">
        <v>302</v>
      </c>
      <c r="I312" s="91">
        <v>0</v>
      </c>
      <c r="J312" s="94">
        <f t="shared" si="12"/>
        <v>0</v>
      </c>
      <c r="K312" s="39" t="s">
        <v>548</v>
      </c>
      <c r="L312" s="65">
        <v>1</v>
      </c>
      <c r="M312" s="65" t="s">
        <v>473</v>
      </c>
    </row>
    <row r="313" spans="1:13" s="20" customFormat="1" ht="33" customHeight="1" outlineLevel="1" x14ac:dyDescent="0.2">
      <c r="A313" s="66"/>
      <c r="B313" s="40">
        <v>30</v>
      </c>
      <c r="C313" s="56"/>
      <c r="D313" s="35" t="s">
        <v>494</v>
      </c>
      <c r="E313" s="36" t="s">
        <v>495</v>
      </c>
      <c r="F313" s="37" t="s">
        <v>9</v>
      </c>
      <c r="G313" s="38">
        <v>200</v>
      </c>
      <c r="H313" s="39" t="s">
        <v>302</v>
      </c>
      <c r="I313" s="91">
        <v>0</v>
      </c>
      <c r="J313" s="94">
        <f t="shared" si="12"/>
        <v>0</v>
      </c>
      <c r="K313" s="42" t="s">
        <v>496</v>
      </c>
      <c r="L313" s="65"/>
      <c r="M313" s="65"/>
    </row>
    <row r="314" spans="1:13" s="20" customFormat="1" ht="14.25" x14ac:dyDescent="0.2">
      <c r="A314" s="24">
        <v>14</v>
      </c>
      <c r="B314" s="24"/>
      <c r="C314" s="25" t="s">
        <v>27</v>
      </c>
      <c r="D314" s="26"/>
      <c r="E314" s="26" t="s">
        <v>7</v>
      </c>
      <c r="F314" s="31"/>
      <c r="G314" s="27">
        <f>SUM(G315:G328)</f>
        <v>3000</v>
      </c>
      <c r="H314" s="31"/>
      <c r="I314" s="88">
        <f>SUM(I315:I328)</f>
        <v>500</v>
      </c>
      <c r="J314" s="93">
        <f>I314/G314</f>
        <v>0.16666666666666666</v>
      </c>
      <c r="K314" s="31"/>
    </row>
    <row r="315" spans="1:13" s="20" customFormat="1" ht="27.75" customHeight="1" outlineLevel="1" x14ac:dyDescent="0.2">
      <c r="A315" s="32">
        <v>14</v>
      </c>
      <c r="B315" s="40">
        <v>1</v>
      </c>
      <c r="C315" s="41" t="s">
        <v>27</v>
      </c>
      <c r="D315" s="35" t="s">
        <v>85</v>
      </c>
      <c r="E315" s="36" t="s">
        <v>37</v>
      </c>
      <c r="F315" s="37" t="s">
        <v>8</v>
      </c>
      <c r="G315" s="38">
        <v>200</v>
      </c>
      <c r="H315" s="39" t="s">
        <v>300</v>
      </c>
      <c r="I315" s="91">
        <v>200</v>
      </c>
      <c r="J315" s="94">
        <f t="shared" ref="J315:J327" si="13">I315/G315</f>
        <v>1</v>
      </c>
      <c r="K315" s="42" t="s">
        <v>492</v>
      </c>
    </row>
    <row r="316" spans="1:13" s="20" customFormat="1" ht="30" customHeight="1" outlineLevel="1" x14ac:dyDescent="0.2">
      <c r="A316" s="32"/>
      <c r="B316" s="40">
        <v>2</v>
      </c>
      <c r="C316" s="41" t="s">
        <v>27</v>
      </c>
      <c r="D316" s="35" t="s">
        <v>525</v>
      </c>
      <c r="E316" s="36" t="s">
        <v>37</v>
      </c>
      <c r="F316" s="37" t="s">
        <v>8</v>
      </c>
      <c r="G316" s="38">
        <v>300</v>
      </c>
      <c r="H316" s="39" t="s">
        <v>301</v>
      </c>
      <c r="I316" s="91">
        <v>0</v>
      </c>
      <c r="J316" s="94">
        <f t="shared" si="13"/>
        <v>0</v>
      </c>
      <c r="K316" s="42" t="s">
        <v>500</v>
      </c>
    </row>
    <row r="317" spans="1:13" s="20" customFormat="1" ht="30" customHeight="1" outlineLevel="1" x14ac:dyDescent="0.2">
      <c r="A317" s="32"/>
      <c r="B317" s="40">
        <v>3</v>
      </c>
      <c r="C317" s="41"/>
      <c r="D317" s="35" t="s">
        <v>316</v>
      </c>
      <c r="E317" s="36" t="s">
        <v>37</v>
      </c>
      <c r="F317" s="37" t="s">
        <v>8</v>
      </c>
      <c r="G317" s="38">
        <v>300</v>
      </c>
      <c r="H317" s="39" t="s">
        <v>301</v>
      </c>
      <c r="I317" s="91">
        <v>0</v>
      </c>
      <c r="J317" s="94">
        <f t="shared" si="13"/>
        <v>0</v>
      </c>
      <c r="K317" s="42" t="s">
        <v>500</v>
      </c>
    </row>
    <row r="318" spans="1:13" s="20" customFormat="1" ht="60" customHeight="1" outlineLevel="1" x14ac:dyDescent="0.2">
      <c r="A318" s="32">
        <v>14</v>
      </c>
      <c r="B318" s="40">
        <v>4</v>
      </c>
      <c r="C318" s="41" t="s">
        <v>27</v>
      </c>
      <c r="D318" s="35" t="s">
        <v>322</v>
      </c>
      <c r="E318" s="36" t="s">
        <v>325</v>
      </c>
      <c r="F318" s="37" t="s">
        <v>9</v>
      </c>
      <c r="G318" s="38">
        <f>200-150</f>
        <v>50</v>
      </c>
      <c r="H318" s="39" t="s">
        <v>302</v>
      </c>
      <c r="I318" s="89">
        <v>0</v>
      </c>
      <c r="J318" s="94">
        <f t="shared" si="13"/>
        <v>0</v>
      </c>
      <c r="K318" s="39" t="s">
        <v>548</v>
      </c>
    </row>
    <row r="319" spans="1:13" s="20" customFormat="1" ht="32.1" customHeight="1" outlineLevel="1" x14ac:dyDescent="0.2">
      <c r="A319" s="32"/>
      <c r="B319" s="40">
        <v>5</v>
      </c>
      <c r="C319" s="41"/>
      <c r="D319" s="35" t="s">
        <v>453</v>
      </c>
      <c r="E319" s="36" t="s">
        <v>37</v>
      </c>
      <c r="F319" s="37" t="s">
        <v>8</v>
      </c>
      <c r="G319" s="38">
        <v>410</v>
      </c>
      <c r="H319" s="39" t="s">
        <v>301</v>
      </c>
      <c r="I319" s="89">
        <v>0</v>
      </c>
      <c r="J319" s="94">
        <f t="shared" si="13"/>
        <v>0</v>
      </c>
      <c r="K319" s="42" t="s">
        <v>500</v>
      </c>
    </row>
    <row r="320" spans="1:13" s="20" customFormat="1" ht="30" customHeight="1" outlineLevel="1" x14ac:dyDescent="0.2">
      <c r="A320" s="32"/>
      <c r="B320" s="40">
        <v>6</v>
      </c>
      <c r="C320" s="41"/>
      <c r="D320" s="35" t="s">
        <v>454</v>
      </c>
      <c r="E320" s="36" t="s">
        <v>348</v>
      </c>
      <c r="F320" s="37" t="s">
        <v>8</v>
      </c>
      <c r="G320" s="38">
        <v>200</v>
      </c>
      <c r="H320" s="39" t="s">
        <v>301</v>
      </c>
      <c r="I320" s="89">
        <v>0</v>
      </c>
      <c r="J320" s="94">
        <f t="shared" si="13"/>
        <v>0</v>
      </c>
      <c r="K320" s="42" t="s">
        <v>500</v>
      </c>
    </row>
    <row r="321" spans="1:11" s="20" customFormat="1" ht="30" customHeight="1" outlineLevel="1" x14ac:dyDescent="0.2">
      <c r="A321" s="32"/>
      <c r="B321" s="40">
        <v>7</v>
      </c>
      <c r="C321" s="41"/>
      <c r="D321" s="35" t="s">
        <v>277</v>
      </c>
      <c r="E321" s="36" t="s">
        <v>37</v>
      </c>
      <c r="F321" s="37" t="s">
        <v>8</v>
      </c>
      <c r="G321" s="38">
        <v>330</v>
      </c>
      <c r="H321" s="39" t="s">
        <v>301</v>
      </c>
      <c r="I321" s="89">
        <v>300</v>
      </c>
      <c r="J321" s="94">
        <f t="shared" si="13"/>
        <v>0.90909090909090906</v>
      </c>
      <c r="K321" s="42" t="s">
        <v>561</v>
      </c>
    </row>
    <row r="322" spans="1:11" s="20" customFormat="1" ht="30" customHeight="1" outlineLevel="1" x14ac:dyDescent="0.2">
      <c r="A322" s="32">
        <v>14</v>
      </c>
      <c r="B322" s="40">
        <v>8</v>
      </c>
      <c r="C322" s="41" t="s">
        <v>27</v>
      </c>
      <c r="D322" s="35" t="s">
        <v>307</v>
      </c>
      <c r="E322" s="36" t="s">
        <v>37</v>
      </c>
      <c r="F322" s="37" t="s">
        <v>8</v>
      </c>
      <c r="G322" s="38">
        <v>300</v>
      </c>
      <c r="H322" s="39" t="s">
        <v>301</v>
      </c>
      <c r="I322" s="89">
        <v>0</v>
      </c>
      <c r="J322" s="94">
        <f t="shared" si="13"/>
        <v>0</v>
      </c>
      <c r="K322" s="42" t="s">
        <v>500</v>
      </c>
    </row>
    <row r="323" spans="1:11" s="20" customFormat="1" ht="60" customHeight="1" outlineLevel="1" x14ac:dyDescent="0.2">
      <c r="A323" s="32">
        <v>14</v>
      </c>
      <c r="B323" s="40">
        <v>9</v>
      </c>
      <c r="C323" s="41" t="s">
        <v>27</v>
      </c>
      <c r="D323" s="35" t="s">
        <v>191</v>
      </c>
      <c r="E323" s="36" t="s">
        <v>325</v>
      </c>
      <c r="F323" s="37" t="s">
        <v>9</v>
      </c>
      <c r="G323" s="38">
        <v>200</v>
      </c>
      <c r="H323" s="39" t="s">
        <v>302</v>
      </c>
      <c r="I323" s="89">
        <v>0</v>
      </c>
      <c r="J323" s="94">
        <f t="shared" si="13"/>
        <v>0</v>
      </c>
      <c r="K323" s="39" t="s">
        <v>548</v>
      </c>
    </row>
    <row r="324" spans="1:11" s="20" customFormat="1" ht="32.1" customHeight="1" outlineLevel="1" x14ac:dyDescent="0.2">
      <c r="A324" s="32">
        <v>14</v>
      </c>
      <c r="B324" s="40">
        <v>10</v>
      </c>
      <c r="C324" s="41" t="s">
        <v>27</v>
      </c>
      <c r="D324" s="35" t="s">
        <v>191</v>
      </c>
      <c r="E324" s="36" t="s">
        <v>349</v>
      </c>
      <c r="F324" s="37" t="s">
        <v>10</v>
      </c>
      <c r="G324" s="38">
        <v>60</v>
      </c>
      <c r="H324" s="39" t="s">
        <v>301</v>
      </c>
      <c r="I324" s="89">
        <v>0</v>
      </c>
      <c r="J324" s="94">
        <f t="shared" si="13"/>
        <v>0</v>
      </c>
      <c r="K324" s="39" t="s">
        <v>528</v>
      </c>
    </row>
    <row r="325" spans="1:11" s="20" customFormat="1" ht="45" customHeight="1" outlineLevel="1" x14ac:dyDescent="0.2">
      <c r="A325" s="32">
        <v>14</v>
      </c>
      <c r="B325" s="40">
        <v>11</v>
      </c>
      <c r="C325" s="41" t="s">
        <v>27</v>
      </c>
      <c r="D325" s="104" t="s">
        <v>565</v>
      </c>
      <c r="E325" s="36" t="s">
        <v>353</v>
      </c>
      <c r="F325" s="37" t="s">
        <v>10</v>
      </c>
      <c r="G325" s="38">
        <v>100</v>
      </c>
      <c r="H325" s="39" t="s">
        <v>301</v>
      </c>
      <c r="I325" s="89">
        <v>0</v>
      </c>
      <c r="J325" s="94">
        <f t="shared" si="13"/>
        <v>0</v>
      </c>
      <c r="K325" s="39" t="s">
        <v>529</v>
      </c>
    </row>
    <row r="326" spans="1:11" s="20" customFormat="1" ht="30" customHeight="1" outlineLevel="1" x14ac:dyDescent="0.2">
      <c r="A326" s="32"/>
      <c r="B326" s="40">
        <v>12</v>
      </c>
      <c r="C326" s="41" t="s">
        <v>27</v>
      </c>
      <c r="D326" s="35" t="s">
        <v>323</v>
      </c>
      <c r="E326" s="36" t="s">
        <v>324</v>
      </c>
      <c r="F326" s="37" t="s">
        <v>8</v>
      </c>
      <c r="G326" s="38">
        <v>150</v>
      </c>
      <c r="H326" s="39" t="s">
        <v>301</v>
      </c>
      <c r="I326" s="89">
        <v>0</v>
      </c>
      <c r="J326" s="94">
        <f t="shared" si="13"/>
        <v>0</v>
      </c>
      <c r="K326" s="42" t="s">
        <v>500</v>
      </c>
    </row>
    <row r="327" spans="1:11" s="20" customFormat="1" ht="60" customHeight="1" outlineLevel="1" x14ac:dyDescent="0.2">
      <c r="A327" s="32"/>
      <c r="B327" s="40">
        <v>13</v>
      </c>
      <c r="C327" s="41"/>
      <c r="D327" s="35" t="s">
        <v>350</v>
      </c>
      <c r="E327" s="36" t="s">
        <v>325</v>
      </c>
      <c r="F327" s="37" t="s">
        <v>9</v>
      </c>
      <c r="G327" s="38">
        <v>200</v>
      </c>
      <c r="H327" s="39" t="s">
        <v>302</v>
      </c>
      <c r="I327" s="89">
        <v>0</v>
      </c>
      <c r="J327" s="94">
        <f t="shared" si="13"/>
        <v>0</v>
      </c>
      <c r="K327" s="39" t="s">
        <v>548</v>
      </c>
    </row>
    <row r="328" spans="1:11" s="20" customFormat="1" ht="60" customHeight="1" outlineLevel="1" x14ac:dyDescent="0.2">
      <c r="A328" s="32">
        <v>14</v>
      </c>
      <c r="B328" s="54">
        <v>14</v>
      </c>
      <c r="D328" s="35" t="s">
        <v>455</v>
      </c>
      <c r="E328" s="36" t="s">
        <v>325</v>
      </c>
      <c r="F328" s="37" t="s">
        <v>9</v>
      </c>
      <c r="G328" s="38">
        <v>200</v>
      </c>
      <c r="H328" s="39" t="s">
        <v>302</v>
      </c>
      <c r="I328" s="89">
        <v>0</v>
      </c>
      <c r="J328" s="97">
        <v>0</v>
      </c>
      <c r="K328" s="39" t="s">
        <v>548</v>
      </c>
    </row>
    <row r="329" spans="1:11" s="20" customFormat="1" ht="14.25" x14ac:dyDescent="0.2">
      <c r="A329" s="24">
        <v>15</v>
      </c>
      <c r="B329" s="24"/>
      <c r="C329" s="25" t="s">
        <v>28</v>
      </c>
      <c r="D329" s="26"/>
      <c r="E329" s="26" t="s">
        <v>7</v>
      </c>
      <c r="F329" s="31"/>
      <c r="G329" s="27">
        <f>SUM(G330:G353)</f>
        <v>3000</v>
      </c>
      <c r="H329" s="31"/>
      <c r="I329" s="88">
        <f>SUM(I330:I353)</f>
        <v>585</v>
      </c>
      <c r="J329" s="93">
        <f>I329/G329</f>
        <v>0.19500000000000001</v>
      </c>
      <c r="K329" s="31"/>
    </row>
    <row r="330" spans="1:11" s="20" customFormat="1" ht="30" customHeight="1" outlineLevel="1" x14ac:dyDescent="0.2">
      <c r="A330" s="32">
        <v>15</v>
      </c>
      <c r="B330" s="40">
        <v>1</v>
      </c>
      <c r="C330" s="41" t="s">
        <v>28</v>
      </c>
      <c r="D330" s="35" t="s">
        <v>148</v>
      </c>
      <c r="E330" s="36" t="s">
        <v>37</v>
      </c>
      <c r="F330" s="37" t="s">
        <v>8</v>
      </c>
      <c r="G330" s="38">
        <v>120</v>
      </c>
      <c r="H330" s="39" t="s">
        <v>301</v>
      </c>
      <c r="I330" s="91">
        <v>0</v>
      </c>
      <c r="J330" s="94">
        <f>I330/G330</f>
        <v>0</v>
      </c>
      <c r="K330" s="42" t="s">
        <v>500</v>
      </c>
    </row>
    <row r="331" spans="1:11" s="20" customFormat="1" ht="30" customHeight="1" outlineLevel="1" x14ac:dyDescent="0.2">
      <c r="A331" s="32">
        <v>15</v>
      </c>
      <c r="B331" s="40">
        <v>2</v>
      </c>
      <c r="C331" s="41" t="s">
        <v>28</v>
      </c>
      <c r="D331" s="35" t="s">
        <v>149</v>
      </c>
      <c r="E331" s="36" t="s">
        <v>37</v>
      </c>
      <c r="F331" s="37" t="s">
        <v>8</v>
      </c>
      <c r="G331" s="38">
        <v>120</v>
      </c>
      <c r="H331" s="39" t="s">
        <v>300</v>
      </c>
      <c r="I331" s="91">
        <v>75</v>
      </c>
      <c r="J331" s="94">
        <f t="shared" ref="J331:J353" si="14">I331/G331</f>
        <v>0.625</v>
      </c>
      <c r="K331" s="42" t="s">
        <v>536</v>
      </c>
    </row>
    <row r="332" spans="1:11" s="20" customFormat="1" ht="30" customHeight="1" outlineLevel="1" x14ac:dyDescent="0.2">
      <c r="A332" s="32">
        <v>15</v>
      </c>
      <c r="B332" s="40">
        <v>3</v>
      </c>
      <c r="C332" s="41" t="s">
        <v>28</v>
      </c>
      <c r="D332" s="35" t="s">
        <v>308</v>
      </c>
      <c r="E332" s="36" t="s">
        <v>37</v>
      </c>
      <c r="F332" s="37" t="s">
        <v>8</v>
      </c>
      <c r="G332" s="38">
        <v>140</v>
      </c>
      <c r="H332" s="39" t="s">
        <v>301</v>
      </c>
      <c r="I332" s="91">
        <v>0</v>
      </c>
      <c r="J332" s="94">
        <f t="shared" si="14"/>
        <v>0</v>
      </c>
      <c r="K332" s="42" t="s">
        <v>500</v>
      </c>
    </row>
    <row r="333" spans="1:11" s="20" customFormat="1" ht="30" customHeight="1" outlineLevel="1" x14ac:dyDescent="0.2">
      <c r="A333" s="32">
        <v>15</v>
      </c>
      <c r="B333" s="40">
        <v>4</v>
      </c>
      <c r="C333" s="41" t="s">
        <v>28</v>
      </c>
      <c r="D333" s="35" t="s">
        <v>150</v>
      </c>
      <c r="E333" s="36" t="s">
        <v>37</v>
      </c>
      <c r="F333" s="37" t="s">
        <v>8</v>
      </c>
      <c r="G333" s="38">
        <v>120</v>
      </c>
      <c r="H333" s="39" t="s">
        <v>300</v>
      </c>
      <c r="I333" s="91">
        <v>0</v>
      </c>
      <c r="J333" s="94">
        <f t="shared" si="14"/>
        <v>0</v>
      </c>
      <c r="K333" s="42" t="s">
        <v>499</v>
      </c>
    </row>
    <row r="334" spans="1:11" s="20" customFormat="1" ht="30" customHeight="1" outlineLevel="1" x14ac:dyDescent="0.2">
      <c r="A334" s="32">
        <v>15</v>
      </c>
      <c r="B334" s="40">
        <v>5</v>
      </c>
      <c r="C334" s="41" t="s">
        <v>28</v>
      </c>
      <c r="D334" s="35" t="s">
        <v>278</v>
      </c>
      <c r="E334" s="36" t="s">
        <v>37</v>
      </c>
      <c r="F334" s="37" t="s">
        <v>8</v>
      </c>
      <c r="G334" s="38">
        <v>80</v>
      </c>
      <c r="H334" s="39" t="s">
        <v>298</v>
      </c>
      <c r="I334" s="91">
        <v>0</v>
      </c>
      <c r="J334" s="94">
        <f t="shared" si="14"/>
        <v>0</v>
      </c>
      <c r="K334" s="42" t="s">
        <v>501</v>
      </c>
    </row>
    <row r="335" spans="1:11" s="20" customFormat="1" ht="30" customHeight="1" outlineLevel="1" x14ac:dyDescent="0.2">
      <c r="A335" s="32">
        <v>15</v>
      </c>
      <c r="B335" s="40">
        <v>6</v>
      </c>
      <c r="C335" s="41" t="s">
        <v>28</v>
      </c>
      <c r="D335" s="35" t="s">
        <v>456</v>
      </c>
      <c r="E335" s="36" t="s">
        <v>37</v>
      </c>
      <c r="F335" s="37" t="s">
        <v>8</v>
      </c>
      <c r="G335" s="38">
        <v>80</v>
      </c>
      <c r="H335" s="39" t="s">
        <v>298</v>
      </c>
      <c r="I335" s="91">
        <v>30</v>
      </c>
      <c r="J335" s="94">
        <f t="shared" si="14"/>
        <v>0.375</v>
      </c>
      <c r="K335" s="42" t="s">
        <v>539</v>
      </c>
    </row>
    <row r="336" spans="1:11" s="20" customFormat="1" ht="30" customHeight="1" outlineLevel="1" x14ac:dyDescent="0.2">
      <c r="A336" s="32">
        <v>15</v>
      </c>
      <c r="B336" s="40">
        <v>7</v>
      </c>
      <c r="C336" s="41" t="s">
        <v>28</v>
      </c>
      <c r="D336" s="35" t="s">
        <v>279</v>
      </c>
      <c r="E336" s="36" t="s">
        <v>37</v>
      </c>
      <c r="F336" s="37" t="s">
        <v>8</v>
      </c>
      <c r="G336" s="38">
        <v>80</v>
      </c>
      <c r="H336" s="39" t="s">
        <v>298</v>
      </c>
      <c r="I336" s="91">
        <v>0</v>
      </c>
      <c r="J336" s="94">
        <f t="shared" si="14"/>
        <v>0</v>
      </c>
      <c r="K336" s="42" t="s">
        <v>501</v>
      </c>
    </row>
    <row r="337" spans="1:11" s="20" customFormat="1" ht="30" customHeight="1" outlineLevel="1" x14ac:dyDescent="0.2">
      <c r="A337" s="32">
        <v>15</v>
      </c>
      <c r="B337" s="40">
        <v>8</v>
      </c>
      <c r="C337" s="41" t="s">
        <v>28</v>
      </c>
      <c r="D337" s="35" t="s">
        <v>280</v>
      </c>
      <c r="E337" s="36" t="s">
        <v>37</v>
      </c>
      <c r="F337" s="37" t="s">
        <v>8</v>
      </c>
      <c r="G337" s="38">
        <v>80</v>
      </c>
      <c r="H337" s="39" t="s">
        <v>298</v>
      </c>
      <c r="I337" s="91">
        <v>80</v>
      </c>
      <c r="J337" s="94">
        <f t="shared" si="14"/>
        <v>1</v>
      </c>
      <c r="K337" s="42" t="s">
        <v>492</v>
      </c>
    </row>
    <row r="338" spans="1:11" s="20" customFormat="1" ht="30" customHeight="1" outlineLevel="1" x14ac:dyDescent="0.2">
      <c r="A338" s="32">
        <v>15</v>
      </c>
      <c r="B338" s="40">
        <v>9</v>
      </c>
      <c r="C338" s="41" t="s">
        <v>28</v>
      </c>
      <c r="D338" s="35" t="s">
        <v>281</v>
      </c>
      <c r="E338" s="36" t="s">
        <v>37</v>
      </c>
      <c r="F338" s="37" t="s">
        <v>8</v>
      </c>
      <c r="G338" s="38">
        <v>80</v>
      </c>
      <c r="H338" s="39" t="s">
        <v>298</v>
      </c>
      <c r="I338" s="91">
        <v>0</v>
      </c>
      <c r="J338" s="94">
        <f t="shared" si="14"/>
        <v>0</v>
      </c>
      <c r="K338" s="42" t="s">
        <v>501</v>
      </c>
    </row>
    <row r="339" spans="1:11" s="20" customFormat="1" ht="30" customHeight="1" outlineLevel="1" x14ac:dyDescent="0.2">
      <c r="A339" s="32">
        <v>15</v>
      </c>
      <c r="B339" s="40">
        <v>10</v>
      </c>
      <c r="C339" s="41" t="s">
        <v>28</v>
      </c>
      <c r="D339" s="35" t="s">
        <v>377</v>
      </c>
      <c r="E339" s="36" t="s">
        <v>37</v>
      </c>
      <c r="F339" s="37" t="s">
        <v>8</v>
      </c>
      <c r="G339" s="38">
        <v>80</v>
      </c>
      <c r="H339" s="39" t="s">
        <v>298</v>
      </c>
      <c r="I339" s="91">
        <v>0</v>
      </c>
      <c r="J339" s="94">
        <f t="shared" si="14"/>
        <v>0</v>
      </c>
      <c r="K339" s="42" t="s">
        <v>501</v>
      </c>
    </row>
    <row r="340" spans="1:11" s="20" customFormat="1" ht="30" customHeight="1" outlineLevel="1" x14ac:dyDescent="0.2">
      <c r="A340" s="32">
        <v>15</v>
      </c>
      <c r="B340" s="40">
        <v>11</v>
      </c>
      <c r="C340" s="41" t="s">
        <v>28</v>
      </c>
      <c r="D340" s="35" t="s">
        <v>282</v>
      </c>
      <c r="E340" s="36" t="s">
        <v>37</v>
      </c>
      <c r="F340" s="37" t="s">
        <v>8</v>
      </c>
      <c r="G340" s="38">
        <v>80</v>
      </c>
      <c r="H340" s="39" t="s">
        <v>298</v>
      </c>
      <c r="I340" s="91">
        <v>0</v>
      </c>
      <c r="J340" s="94">
        <f t="shared" si="14"/>
        <v>0</v>
      </c>
      <c r="K340" s="42" t="s">
        <v>501</v>
      </c>
    </row>
    <row r="341" spans="1:11" s="20" customFormat="1" ht="30" outlineLevel="1" x14ac:dyDescent="0.2">
      <c r="A341" s="32">
        <v>15</v>
      </c>
      <c r="B341" s="40">
        <v>12</v>
      </c>
      <c r="C341" s="41" t="s">
        <v>28</v>
      </c>
      <c r="D341" s="35" t="s">
        <v>88</v>
      </c>
      <c r="E341" s="36" t="s">
        <v>87</v>
      </c>
      <c r="F341" s="37" t="s">
        <v>10</v>
      </c>
      <c r="G341" s="38">
        <v>400</v>
      </c>
      <c r="H341" s="39" t="s">
        <v>301</v>
      </c>
      <c r="I341" s="89">
        <v>400</v>
      </c>
      <c r="J341" s="94">
        <f t="shared" si="14"/>
        <v>1</v>
      </c>
      <c r="K341" s="39" t="s">
        <v>492</v>
      </c>
    </row>
    <row r="342" spans="1:11" s="20" customFormat="1" ht="45" customHeight="1" outlineLevel="1" x14ac:dyDescent="0.2">
      <c r="A342" s="32">
        <v>15</v>
      </c>
      <c r="B342" s="40">
        <v>13</v>
      </c>
      <c r="C342" s="41" t="s">
        <v>28</v>
      </c>
      <c r="D342" s="35" t="s">
        <v>151</v>
      </c>
      <c r="E342" s="36" t="s">
        <v>35</v>
      </c>
      <c r="F342" s="37" t="s">
        <v>10</v>
      </c>
      <c r="G342" s="38">
        <v>100</v>
      </c>
      <c r="H342" s="39" t="s">
        <v>301</v>
      </c>
      <c r="I342" s="89">
        <v>0</v>
      </c>
      <c r="J342" s="94">
        <f t="shared" si="14"/>
        <v>0</v>
      </c>
      <c r="K342" s="39" t="s">
        <v>528</v>
      </c>
    </row>
    <row r="343" spans="1:11" s="20" customFormat="1" ht="60" customHeight="1" outlineLevel="1" x14ac:dyDescent="0.2">
      <c r="A343" s="32">
        <v>15</v>
      </c>
      <c r="B343" s="40">
        <v>14</v>
      </c>
      <c r="C343" s="41" t="s">
        <v>28</v>
      </c>
      <c r="D343" s="35" t="s">
        <v>86</v>
      </c>
      <c r="E343" s="36" t="s">
        <v>325</v>
      </c>
      <c r="F343" s="37" t="s">
        <v>9</v>
      </c>
      <c r="G343" s="38">
        <v>140</v>
      </c>
      <c r="H343" s="39" t="s">
        <v>302</v>
      </c>
      <c r="I343" s="89">
        <v>0</v>
      </c>
      <c r="J343" s="94">
        <f t="shared" si="14"/>
        <v>0</v>
      </c>
      <c r="K343" s="39" t="s">
        <v>548</v>
      </c>
    </row>
    <row r="344" spans="1:11" s="20" customFormat="1" ht="60" customHeight="1" outlineLevel="1" x14ac:dyDescent="0.2">
      <c r="A344" s="32">
        <v>15</v>
      </c>
      <c r="B344" s="40">
        <v>15</v>
      </c>
      <c r="C344" s="41" t="s">
        <v>28</v>
      </c>
      <c r="D344" s="35" t="s">
        <v>317</v>
      </c>
      <c r="E344" s="36" t="s">
        <v>325</v>
      </c>
      <c r="F344" s="37" t="s">
        <v>9</v>
      </c>
      <c r="G344" s="38">
        <v>130</v>
      </c>
      <c r="H344" s="39" t="s">
        <v>302</v>
      </c>
      <c r="I344" s="89">
        <v>0</v>
      </c>
      <c r="J344" s="94">
        <f t="shared" si="14"/>
        <v>0</v>
      </c>
      <c r="K344" s="39" t="s">
        <v>548</v>
      </c>
    </row>
    <row r="345" spans="1:11" s="20" customFormat="1" ht="60" customHeight="1" outlineLevel="1" x14ac:dyDescent="0.2">
      <c r="A345" s="32">
        <v>15</v>
      </c>
      <c r="B345" s="40">
        <v>16</v>
      </c>
      <c r="C345" s="41" t="s">
        <v>28</v>
      </c>
      <c r="D345" s="35" t="s">
        <v>152</v>
      </c>
      <c r="E345" s="36" t="s">
        <v>325</v>
      </c>
      <c r="F345" s="37" t="s">
        <v>9</v>
      </c>
      <c r="G345" s="38">
        <v>130</v>
      </c>
      <c r="H345" s="39" t="s">
        <v>302</v>
      </c>
      <c r="I345" s="89">
        <v>0</v>
      </c>
      <c r="J345" s="94">
        <f t="shared" si="14"/>
        <v>0</v>
      </c>
      <c r="K345" s="39" t="s">
        <v>548</v>
      </c>
    </row>
    <row r="346" spans="1:11" s="20" customFormat="1" ht="60" customHeight="1" outlineLevel="1" x14ac:dyDescent="0.2">
      <c r="A346" s="32">
        <v>15</v>
      </c>
      <c r="B346" s="40">
        <v>17</v>
      </c>
      <c r="C346" s="41" t="s">
        <v>28</v>
      </c>
      <c r="D346" s="35" t="s">
        <v>457</v>
      </c>
      <c r="E346" s="36" t="s">
        <v>325</v>
      </c>
      <c r="F346" s="37" t="s">
        <v>9</v>
      </c>
      <c r="G346" s="38">
        <v>130</v>
      </c>
      <c r="H346" s="39" t="s">
        <v>302</v>
      </c>
      <c r="I346" s="89">
        <v>0</v>
      </c>
      <c r="J346" s="94">
        <f t="shared" si="14"/>
        <v>0</v>
      </c>
      <c r="K346" s="39" t="s">
        <v>548</v>
      </c>
    </row>
    <row r="347" spans="1:11" s="20" customFormat="1" ht="60" customHeight="1" outlineLevel="1" x14ac:dyDescent="0.2">
      <c r="A347" s="32">
        <v>15</v>
      </c>
      <c r="B347" s="40">
        <v>18</v>
      </c>
      <c r="C347" s="41" t="s">
        <v>28</v>
      </c>
      <c r="D347" s="35" t="s">
        <v>153</v>
      </c>
      <c r="E347" s="36" t="s">
        <v>325</v>
      </c>
      <c r="F347" s="37" t="s">
        <v>9</v>
      </c>
      <c r="G347" s="38">
        <v>130</v>
      </c>
      <c r="H347" s="39" t="s">
        <v>302</v>
      </c>
      <c r="I347" s="89">
        <v>0</v>
      </c>
      <c r="J347" s="94">
        <f t="shared" si="14"/>
        <v>0</v>
      </c>
      <c r="K347" s="39" t="s">
        <v>548</v>
      </c>
    </row>
    <row r="348" spans="1:11" s="20" customFormat="1" ht="60" customHeight="1" outlineLevel="1" x14ac:dyDescent="0.2">
      <c r="A348" s="32">
        <v>15</v>
      </c>
      <c r="B348" s="40">
        <v>19</v>
      </c>
      <c r="C348" s="41" t="s">
        <v>28</v>
      </c>
      <c r="D348" s="35" t="s">
        <v>154</v>
      </c>
      <c r="E348" s="36" t="s">
        <v>325</v>
      </c>
      <c r="F348" s="37" t="s">
        <v>9</v>
      </c>
      <c r="G348" s="38">
        <v>130</v>
      </c>
      <c r="H348" s="39" t="s">
        <v>302</v>
      </c>
      <c r="I348" s="89">
        <v>0</v>
      </c>
      <c r="J348" s="94">
        <f t="shared" si="14"/>
        <v>0</v>
      </c>
      <c r="K348" s="39" t="s">
        <v>548</v>
      </c>
    </row>
    <row r="349" spans="1:11" s="20" customFormat="1" ht="60" customHeight="1" outlineLevel="1" x14ac:dyDescent="0.2">
      <c r="A349" s="32">
        <v>15</v>
      </c>
      <c r="B349" s="40">
        <v>20</v>
      </c>
      <c r="C349" s="41" t="s">
        <v>28</v>
      </c>
      <c r="D349" s="35" t="s">
        <v>155</v>
      </c>
      <c r="E349" s="36" t="s">
        <v>325</v>
      </c>
      <c r="F349" s="37" t="s">
        <v>9</v>
      </c>
      <c r="G349" s="38">
        <v>130</v>
      </c>
      <c r="H349" s="39" t="s">
        <v>302</v>
      </c>
      <c r="I349" s="89">
        <v>0</v>
      </c>
      <c r="J349" s="94">
        <f t="shared" si="14"/>
        <v>0</v>
      </c>
      <c r="K349" s="39" t="s">
        <v>548</v>
      </c>
    </row>
    <row r="350" spans="1:11" s="20" customFormat="1" ht="60" customHeight="1" outlineLevel="1" x14ac:dyDescent="0.2">
      <c r="A350" s="32">
        <v>15</v>
      </c>
      <c r="B350" s="40">
        <v>21</v>
      </c>
      <c r="C350" s="41" t="s">
        <v>28</v>
      </c>
      <c r="D350" s="35" t="s">
        <v>156</v>
      </c>
      <c r="E350" s="36" t="s">
        <v>325</v>
      </c>
      <c r="F350" s="37" t="s">
        <v>9</v>
      </c>
      <c r="G350" s="38">
        <v>130</v>
      </c>
      <c r="H350" s="39" t="s">
        <v>302</v>
      </c>
      <c r="I350" s="89">
        <v>0</v>
      </c>
      <c r="J350" s="94">
        <f t="shared" si="14"/>
        <v>0</v>
      </c>
      <c r="K350" s="39" t="s">
        <v>548</v>
      </c>
    </row>
    <row r="351" spans="1:11" s="20" customFormat="1" ht="60" customHeight="1" outlineLevel="1" x14ac:dyDescent="0.2">
      <c r="A351" s="32"/>
      <c r="B351" s="40">
        <v>22</v>
      </c>
      <c r="C351" s="41"/>
      <c r="D351" s="35" t="s">
        <v>327</v>
      </c>
      <c r="E351" s="36" t="s">
        <v>325</v>
      </c>
      <c r="F351" s="37" t="s">
        <v>9</v>
      </c>
      <c r="G351" s="38">
        <v>130</v>
      </c>
      <c r="H351" s="39" t="s">
        <v>302</v>
      </c>
      <c r="I351" s="89">
        <v>0</v>
      </c>
      <c r="J351" s="94">
        <f t="shared" si="14"/>
        <v>0</v>
      </c>
      <c r="K351" s="39" t="s">
        <v>548</v>
      </c>
    </row>
    <row r="352" spans="1:11" s="20" customFormat="1" ht="60" customHeight="1" outlineLevel="1" x14ac:dyDescent="0.2">
      <c r="A352" s="32"/>
      <c r="B352" s="40">
        <v>23</v>
      </c>
      <c r="C352" s="41"/>
      <c r="D352" s="35" t="s">
        <v>328</v>
      </c>
      <c r="E352" s="36" t="s">
        <v>325</v>
      </c>
      <c r="F352" s="37" t="s">
        <v>9</v>
      </c>
      <c r="G352" s="38">
        <v>130</v>
      </c>
      <c r="H352" s="39" t="s">
        <v>302</v>
      </c>
      <c r="I352" s="89">
        <v>0</v>
      </c>
      <c r="J352" s="94">
        <f t="shared" si="14"/>
        <v>0</v>
      </c>
      <c r="K352" s="39" t="s">
        <v>548</v>
      </c>
    </row>
    <row r="353" spans="1:11" s="20" customFormat="1" ht="60" customHeight="1" outlineLevel="1" x14ac:dyDescent="0.2">
      <c r="A353" s="32">
        <v>15</v>
      </c>
      <c r="B353" s="51">
        <v>24</v>
      </c>
      <c r="C353" s="41" t="s">
        <v>28</v>
      </c>
      <c r="D353" s="35" t="s">
        <v>329</v>
      </c>
      <c r="E353" s="36" t="s">
        <v>325</v>
      </c>
      <c r="F353" s="37" t="s">
        <v>9</v>
      </c>
      <c r="G353" s="50">
        <v>130</v>
      </c>
      <c r="H353" s="39" t="s">
        <v>302</v>
      </c>
      <c r="I353" s="89">
        <v>0</v>
      </c>
      <c r="J353" s="94">
        <f t="shared" si="14"/>
        <v>0</v>
      </c>
      <c r="K353" s="39" t="s">
        <v>548</v>
      </c>
    </row>
    <row r="354" spans="1:11" s="20" customFormat="1" ht="15" customHeight="1" x14ac:dyDescent="0.2">
      <c r="A354" s="139" t="s">
        <v>305</v>
      </c>
      <c r="B354" s="140"/>
      <c r="C354" s="140"/>
      <c r="D354" s="141"/>
      <c r="E354" s="28" t="s">
        <v>7</v>
      </c>
      <c r="F354" s="31"/>
      <c r="G354" s="27">
        <f>SUM(G355:G380)</f>
        <v>3000</v>
      </c>
      <c r="H354" s="31"/>
      <c r="I354" s="88">
        <f>SUM(I355:I380)</f>
        <v>270</v>
      </c>
      <c r="J354" s="93">
        <f>I354/G354</f>
        <v>0.09</v>
      </c>
      <c r="K354" s="31"/>
    </row>
    <row r="355" spans="1:11" s="20" customFormat="1" ht="28.5" outlineLevel="1" x14ac:dyDescent="0.2">
      <c r="A355" s="32" t="s">
        <v>468</v>
      </c>
      <c r="B355" s="40" t="s">
        <v>89</v>
      </c>
      <c r="C355" s="35" t="s">
        <v>44</v>
      </c>
      <c r="D355" s="35" t="s">
        <v>458</v>
      </c>
      <c r="E355" s="36" t="s">
        <v>208</v>
      </c>
      <c r="F355" s="37" t="s">
        <v>8</v>
      </c>
      <c r="G355" s="38">
        <v>30</v>
      </c>
      <c r="H355" s="42" t="s">
        <v>299</v>
      </c>
      <c r="I355" s="90">
        <v>30</v>
      </c>
      <c r="J355" s="94">
        <f>I355/G355</f>
        <v>1</v>
      </c>
      <c r="K355" s="42" t="s">
        <v>492</v>
      </c>
    </row>
    <row r="356" spans="1:11" s="20" customFormat="1" ht="35.25" customHeight="1" outlineLevel="1" x14ac:dyDescent="0.2">
      <c r="A356" s="32" t="s">
        <v>468</v>
      </c>
      <c r="B356" s="40">
        <v>2</v>
      </c>
      <c r="C356" s="35" t="s">
        <v>44</v>
      </c>
      <c r="D356" s="35" t="s">
        <v>283</v>
      </c>
      <c r="E356" s="36" t="s">
        <v>209</v>
      </c>
      <c r="F356" s="37" t="s">
        <v>8</v>
      </c>
      <c r="G356" s="38">
        <v>30</v>
      </c>
      <c r="H356" s="42" t="s">
        <v>299</v>
      </c>
      <c r="I356" s="90">
        <v>30</v>
      </c>
      <c r="J356" s="94">
        <f t="shared" ref="J356:J380" si="15">I356/G356</f>
        <v>1</v>
      </c>
      <c r="K356" s="42" t="s">
        <v>492</v>
      </c>
    </row>
    <row r="357" spans="1:11" s="20" customFormat="1" ht="34.5" customHeight="1" outlineLevel="1" x14ac:dyDescent="0.2">
      <c r="A357" s="32" t="s">
        <v>468</v>
      </c>
      <c r="B357" s="40">
        <v>3</v>
      </c>
      <c r="C357" s="35" t="s">
        <v>44</v>
      </c>
      <c r="D357" s="35" t="s">
        <v>284</v>
      </c>
      <c r="E357" s="36" t="s">
        <v>210</v>
      </c>
      <c r="F357" s="37" t="s">
        <v>8</v>
      </c>
      <c r="G357" s="38">
        <v>30</v>
      </c>
      <c r="H357" s="42" t="s">
        <v>300</v>
      </c>
      <c r="I357" s="90">
        <v>0</v>
      </c>
      <c r="J357" s="94">
        <f t="shared" si="15"/>
        <v>0</v>
      </c>
      <c r="K357" s="42" t="s">
        <v>539</v>
      </c>
    </row>
    <row r="358" spans="1:11" s="20" customFormat="1" ht="23.25" customHeight="1" outlineLevel="1" x14ac:dyDescent="0.2">
      <c r="A358" s="32" t="s">
        <v>468</v>
      </c>
      <c r="B358" s="40">
        <v>4</v>
      </c>
      <c r="C358" s="35" t="s">
        <v>44</v>
      </c>
      <c r="D358" s="35" t="s">
        <v>383</v>
      </c>
      <c r="E358" s="36" t="s">
        <v>158</v>
      </c>
      <c r="F358" s="37" t="s">
        <v>8</v>
      </c>
      <c r="G358" s="38">
        <v>20</v>
      </c>
      <c r="H358" s="42" t="s">
        <v>299</v>
      </c>
      <c r="I358" s="90">
        <v>20</v>
      </c>
      <c r="J358" s="94">
        <f t="shared" si="15"/>
        <v>1</v>
      </c>
      <c r="K358" s="42" t="s">
        <v>492</v>
      </c>
    </row>
    <row r="359" spans="1:11" s="20" customFormat="1" ht="17.100000000000001" customHeight="1" outlineLevel="1" x14ac:dyDescent="0.2">
      <c r="A359" s="32" t="s">
        <v>468</v>
      </c>
      <c r="B359" s="40">
        <v>5</v>
      </c>
      <c r="C359" s="35" t="s">
        <v>44</v>
      </c>
      <c r="D359" s="35" t="s">
        <v>211</v>
      </c>
      <c r="E359" s="36" t="s">
        <v>36</v>
      </c>
      <c r="F359" s="37" t="s">
        <v>8</v>
      </c>
      <c r="G359" s="38">
        <v>30</v>
      </c>
      <c r="H359" s="42" t="s">
        <v>299</v>
      </c>
      <c r="I359" s="90">
        <v>30</v>
      </c>
      <c r="J359" s="94">
        <f t="shared" si="15"/>
        <v>1</v>
      </c>
      <c r="K359" s="42" t="s">
        <v>492</v>
      </c>
    </row>
    <row r="360" spans="1:11" s="20" customFormat="1" ht="32.25" customHeight="1" outlineLevel="1" x14ac:dyDescent="0.2">
      <c r="A360" s="32" t="s">
        <v>468</v>
      </c>
      <c r="B360" s="40">
        <v>6</v>
      </c>
      <c r="C360" s="35" t="s">
        <v>44</v>
      </c>
      <c r="D360" s="35" t="s">
        <v>64</v>
      </c>
      <c r="E360" s="36" t="s">
        <v>212</v>
      </c>
      <c r="F360" s="37" t="s">
        <v>8</v>
      </c>
      <c r="G360" s="38">
        <v>30</v>
      </c>
      <c r="H360" s="42" t="s">
        <v>299</v>
      </c>
      <c r="I360" s="90">
        <v>30</v>
      </c>
      <c r="J360" s="94">
        <f t="shared" si="15"/>
        <v>1</v>
      </c>
      <c r="K360" s="42" t="s">
        <v>492</v>
      </c>
    </row>
    <row r="361" spans="1:11" s="20" customFormat="1" ht="47.1" customHeight="1" outlineLevel="1" x14ac:dyDescent="0.2">
      <c r="A361" s="32" t="s">
        <v>468</v>
      </c>
      <c r="B361" s="40">
        <v>7</v>
      </c>
      <c r="C361" s="35" t="s">
        <v>44</v>
      </c>
      <c r="D361" s="35" t="s">
        <v>285</v>
      </c>
      <c r="E361" s="36" t="s">
        <v>286</v>
      </c>
      <c r="F361" s="37" t="s">
        <v>8</v>
      </c>
      <c r="G361" s="38">
        <v>30</v>
      </c>
      <c r="H361" s="42" t="s">
        <v>299</v>
      </c>
      <c r="I361" s="90">
        <v>30</v>
      </c>
      <c r="J361" s="94">
        <f t="shared" si="15"/>
        <v>1</v>
      </c>
      <c r="K361" s="42" t="s">
        <v>492</v>
      </c>
    </row>
    <row r="362" spans="1:11" s="20" customFormat="1" ht="31.5" customHeight="1" outlineLevel="1" x14ac:dyDescent="0.2">
      <c r="A362" s="32" t="s">
        <v>468</v>
      </c>
      <c r="B362" s="40">
        <v>8</v>
      </c>
      <c r="C362" s="35" t="s">
        <v>292</v>
      </c>
      <c r="D362" s="35" t="s">
        <v>459</v>
      </c>
      <c r="E362" s="36" t="s">
        <v>158</v>
      </c>
      <c r="F362" s="37" t="s">
        <v>8</v>
      </c>
      <c r="G362" s="38">
        <v>50</v>
      </c>
      <c r="H362" s="42" t="s">
        <v>299</v>
      </c>
      <c r="I362" s="90">
        <v>50</v>
      </c>
      <c r="J362" s="94">
        <f t="shared" si="15"/>
        <v>1</v>
      </c>
      <c r="K362" s="42" t="s">
        <v>492</v>
      </c>
    </row>
    <row r="363" spans="1:11" s="20" customFormat="1" ht="75" outlineLevel="1" x14ac:dyDescent="0.2">
      <c r="A363" s="32" t="s">
        <v>468</v>
      </c>
      <c r="B363" s="40">
        <v>9</v>
      </c>
      <c r="C363" s="35" t="s">
        <v>292</v>
      </c>
      <c r="D363" s="35" t="s">
        <v>319</v>
      </c>
      <c r="E363" s="36" t="s">
        <v>34</v>
      </c>
      <c r="F363" s="37" t="s">
        <v>8</v>
      </c>
      <c r="G363" s="38">
        <v>50</v>
      </c>
      <c r="H363" s="42" t="s">
        <v>300</v>
      </c>
      <c r="I363" s="90">
        <v>0</v>
      </c>
      <c r="J363" s="94">
        <f t="shared" si="15"/>
        <v>0</v>
      </c>
      <c r="K363" s="42" t="s">
        <v>562</v>
      </c>
    </row>
    <row r="364" spans="1:11" s="20" customFormat="1" ht="30" customHeight="1" outlineLevel="1" x14ac:dyDescent="0.2">
      <c r="A364" s="32" t="s">
        <v>468</v>
      </c>
      <c r="B364" s="40">
        <v>10</v>
      </c>
      <c r="C364" s="35" t="s">
        <v>292</v>
      </c>
      <c r="D364" s="35" t="s">
        <v>318</v>
      </c>
      <c r="E364" s="36" t="s">
        <v>34</v>
      </c>
      <c r="F364" s="37" t="s">
        <v>8</v>
      </c>
      <c r="G364" s="38">
        <v>50</v>
      </c>
      <c r="H364" s="42" t="s">
        <v>300</v>
      </c>
      <c r="I364" s="90">
        <v>0</v>
      </c>
      <c r="J364" s="94">
        <f t="shared" si="15"/>
        <v>0</v>
      </c>
      <c r="K364" s="42" t="s">
        <v>563</v>
      </c>
    </row>
    <row r="365" spans="1:11" s="20" customFormat="1" ht="17.100000000000001" customHeight="1" outlineLevel="1" x14ac:dyDescent="0.2">
      <c r="A365" s="32" t="s">
        <v>468</v>
      </c>
      <c r="B365" s="40">
        <v>11</v>
      </c>
      <c r="C365" s="35" t="s">
        <v>292</v>
      </c>
      <c r="D365" s="35" t="s">
        <v>159</v>
      </c>
      <c r="E365" s="36" t="s">
        <v>334</v>
      </c>
      <c r="F365" s="37" t="s">
        <v>8</v>
      </c>
      <c r="G365" s="38">
        <v>50</v>
      </c>
      <c r="H365" s="42" t="s">
        <v>300</v>
      </c>
      <c r="I365" s="90">
        <v>0</v>
      </c>
      <c r="J365" s="94">
        <f t="shared" si="15"/>
        <v>0</v>
      </c>
      <c r="K365" s="42" t="s">
        <v>539</v>
      </c>
    </row>
    <row r="366" spans="1:11" s="20" customFormat="1" ht="60" customHeight="1" outlineLevel="1" x14ac:dyDescent="0.2">
      <c r="A366" s="32" t="s">
        <v>468</v>
      </c>
      <c r="B366" s="40">
        <v>12</v>
      </c>
      <c r="C366" s="35" t="s">
        <v>90</v>
      </c>
      <c r="D366" s="35" t="s">
        <v>320</v>
      </c>
      <c r="E366" s="36" t="s">
        <v>205</v>
      </c>
      <c r="F366" s="37" t="s">
        <v>11</v>
      </c>
      <c r="G366" s="38">
        <v>150</v>
      </c>
      <c r="H366" s="42" t="s">
        <v>300</v>
      </c>
      <c r="I366" s="90">
        <v>0</v>
      </c>
      <c r="J366" s="94">
        <f t="shared" si="15"/>
        <v>0</v>
      </c>
      <c r="K366" s="107" t="s">
        <v>566</v>
      </c>
    </row>
    <row r="367" spans="1:11" s="20" customFormat="1" ht="32.25" customHeight="1" outlineLevel="1" x14ac:dyDescent="0.2">
      <c r="A367" s="32" t="s">
        <v>468</v>
      </c>
      <c r="B367" s="40">
        <v>13</v>
      </c>
      <c r="C367" s="35" t="s">
        <v>90</v>
      </c>
      <c r="D367" s="35" t="s">
        <v>206</v>
      </c>
      <c r="E367" s="36" t="s">
        <v>207</v>
      </c>
      <c r="F367" s="37" t="s">
        <v>8</v>
      </c>
      <c r="G367" s="38">
        <v>50</v>
      </c>
      <c r="H367" s="42" t="s">
        <v>300</v>
      </c>
      <c r="I367" s="90">
        <v>0</v>
      </c>
      <c r="J367" s="94">
        <f t="shared" si="15"/>
        <v>0</v>
      </c>
      <c r="K367" s="42" t="s">
        <v>539</v>
      </c>
    </row>
    <row r="368" spans="1:11" s="20" customFormat="1" ht="30" customHeight="1" outlineLevel="1" x14ac:dyDescent="0.2">
      <c r="A368" s="32" t="s">
        <v>468</v>
      </c>
      <c r="B368" s="40">
        <v>14</v>
      </c>
      <c r="C368" s="35" t="s">
        <v>42</v>
      </c>
      <c r="D368" s="35" t="s">
        <v>460</v>
      </c>
      <c r="E368" s="36" t="s">
        <v>34</v>
      </c>
      <c r="F368" s="37" t="s">
        <v>8</v>
      </c>
      <c r="G368" s="38">
        <v>200</v>
      </c>
      <c r="H368" s="42" t="s">
        <v>301</v>
      </c>
      <c r="I368" s="90">
        <v>0</v>
      </c>
      <c r="J368" s="94">
        <f t="shared" si="15"/>
        <v>0</v>
      </c>
      <c r="K368" s="42" t="s">
        <v>500</v>
      </c>
    </row>
    <row r="369" spans="1:13" s="20" customFormat="1" ht="45.75" customHeight="1" outlineLevel="1" x14ac:dyDescent="0.2">
      <c r="A369" s="66" t="s">
        <v>469</v>
      </c>
      <c r="B369" s="40">
        <v>15</v>
      </c>
      <c r="C369" s="35" t="s">
        <v>41</v>
      </c>
      <c r="D369" s="35" t="s">
        <v>470</v>
      </c>
      <c r="E369" s="36" t="s">
        <v>471</v>
      </c>
      <c r="F369" s="37" t="s">
        <v>0</v>
      </c>
      <c r="G369" s="38">
        <v>200</v>
      </c>
      <c r="H369" s="44" t="s">
        <v>301</v>
      </c>
      <c r="I369" s="91">
        <v>0</v>
      </c>
      <c r="J369" s="94">
        <f t="shared" si="15"/>
        <v>0</v>
      </c>
      <c r="K369" s="44" t="s">
        <v>500</v>
      </c>
      <c r="L369" s="65">
        <v>1</v>
      </c>
      <c r="M369" s="67" t="s">
        <v>472</v>
      </c>
    </row>
    <row r="370" spans="1:13" s="20" customFormat="1" ht="45" customHeight="1" outlineLevel="1" x14ac:dyDescent="0.2">
      <c r="A370" s="66" t="s">
        <v>469</v>
      </c>
      <c r="B370" s="40">
        <v>17</v>
      </c>
      <c r="C370" s="35" t="s">
        <v>40</v>
      </c>
      <c r="D370" s="35" t="s">
        <v>91</v>
      </c>
      <c r="E370" s="36" t="s">
        <v>353</v>
      </c>
      <c r="F370" s="37" t="s">
        <v>10</v>
      </c>
      <c r="G370" s="38">
        <f>100+100</f>
        <v>200</v>
      </c>
      <c r="H370" s="42" t="s">
        <v>301</v>
      </c>
      <c r="I370" s="91">
        <v>0</v>
      </c>
      <c r="J370" s="94">
        <f t="shared" si="15"/>
        <v>0</v>
      </c>
      <c r="K370" s="42" t="s">
        <v>529</v>
      </c>
      <c r="L370" s="68">
        <v>2</v>
      </c>
      <c r="M370" s="76" t="s">
        <v>486</v>
      </c>
    </row>
    <row r="371" spans="1:13" s="20" customFormat="1" ht="30" outlineLevel="1" x14ac:dyDescent="0.2">
      <c r="A371" s="32" t="s">
        <v>468</v>
      </c>
      <c r="B371" s="40">
        <v>18</v>
      </c>
      <c r="C371" s="35" t="s">
        <v>97</v>
      </c>
      <c r="D371" s="35" t="s">
        <v>321</v>
      </c>
      <c r="E371" s="36" t="s">
        <v>526</v>
      </c>
      <c r="F371" s="37" t="s">
        <v>8</v>
      </c>
      <c r="G371" s="38">
        <v>50</v>
      </c>
      <c r="H371" s="42" t="s">
        <v>300</v>
      </c>
      <c r="I371" s="91">
        <v>50</v>
      </c>
      <c r="J371" s="94">
        <f t="shared" si="15"/>
        <v>1</v>
      </c>
      <c r="K371" s="42" t="s">
        <v>492</v>
      </c>
    </row>
    <row r="372" spans="1:13" s="20" customFormat="1" ht="30.95" customHeight="1" outlineLevel="1" x14ac:dyDescent="0.2">
      <c r="A372" s="32" t="s">
        <v>468</v>
      </c>
      <c r="B372" s="40">
        <v>19</v>
      </c>
      <c r="C372" s="35" t="s">
        <v>97</v>
      </c>
      <c r="D372" s="35" t="s">
        <v>461</v>
      </c>
      <c r="E372" s="36" t="s">
        <v>325</v>
      </c>
      <c r="F372" s="37" t="s">
        <v>9</v>
      </c>
      <c r="G372" s="38">
        <v>150</v>
      </c>
      <c r="H372" s="39" t="s">
        <v>302</v>
      </c>
      <c r="I372" s="91">
        <v>0</v>
      </c>
      <c r="J372" s="94">
        <f t="shared" si="15"/>
        <v>0</v>
      </c>
      <c r="K372" s="39" t="s">
        <v>496</v>
      </c>
    </row>
    <row r="373" spans="1:13" s="20" customFormat="1" ht="36" customHeight="1" outlineLevel="1" x14ac:dyDescent="0.2">
      <c r="A373" s="32" t="s">
        <v>468</v>
      </c>
      <c r="B373" s="40">
        <v>20</v>
      </c>
      <c r="C373" s="35" t="s">
        <v>160</v>
      </c>
      <c r="D373" s="35" t="s">
        <v>460</v>
      </c>
      <c r="E373" s="36" t="s">
        <v>34</v>
      </c>
      <c r="F373" s="37" t="s">
        <v>8</v>
      </c>
      <c r="G373" s="38">
        <v>200</v>
      </c>
      <c r="H373" s="42" t="s">
        <v>300</v>
      </c>
      <c r="I373" s="91">
        <v>0</v>
      </c>
      <c r="J373" s="94">
        <f t="shared" si="15"/>
        <v>0</v>
      </c>
      <c r="K373" s="110" t="s">
        <v>564</v>
      </c>
    </row>
    <row r="374" spans="1:13" s="20" customFormat="1" ht="30" customHeight="1" outlineLevel="1" x14ac:dyDescent="0.2">
      <c r="A374" s="32" t="s">
        <v>468</v>
      </c>
      <c r="B374" s="40">
        <v>21</v>
      </c>
      <c r="C374" s="35" t="s">
        <v>379</v>
      </c>
      <c r="D374" s="35"/>
      <c r="E374" s="36" t="s">
        <v>157</v>
      </c>
      <c r="F374" s="37" t="s">
        <v>9</v>
      </c>
      <c r="G374" s="38">
        <v>200</v>
      </c>
      <c r="H374" s="39" t="s">
        <v>302</v>
      </c>
      <c r="I374" s="91">
        <v>0</v>
      </c>
      <c r="J374" s="94">
        <f t="shared" si="15"/>
        <v>0</v>
      </c>
      <c r="K374" s="132" t="s">
        <v>498</v>
      </c>
    </row>
    <row r="375" spans="1:13" s="20" customFormat="1" ht="29.25" customHeight="1" outlineLevel="1" x14ac:dyDescent="0.2">
      <c r="A375" s="32" t="s">
        <v>468</v>
      </c>
      <c r="B375" s="40">
        <v>22</v>
      </c>
      <c r="C375" s="35" t="s">
        <v>43</v>
      </c>
      <c r="D375" s="35"/>
      <c r="E375" s="36" t="s">
        <v>157</v>
      </c>
      <c r="F375" s="37" t="s">
        <v>9</v>
      </c>
      <c r="G375" s="38">
        <v>200</v>
      </c>
      <c r="H375" s="39" t="s">
        <v>302</v>
      </c>
      <c r="I375" s="91">
        <v>0</v>
      </c>
      <c r="J375" s="94">
        <f t="shared" si="15"/>
        <v>0</v>
      </c>
      <c r="K375" s="133"/>
    </row>
    <row r="376" spans="1:13" s="20" customFormat="1" ht="29.25" customHeight="1" outlineLevel="1" x14ac:dyDescent="0.2">
      <c r="A376" s="32" t="s">
        <v>468</v>
      </c>
      <c r="B376" s="40">
        <v>23</v>
      </c>
      <c r="C376" s="35" t="s">
        <v>291</v>
      </c>
      <c r="D376" s="35"/>
      <c r="E376" s="36" t="s">
        <v>157</v>
      </c>
      <c r="F376" s="37" t="s">
        <v>9</v>
      </c>
      <c r="G376" s="38">
        <v>200</v>
      </c>
      <c r="H376" s="39" t="s">
        <v>302</v>
      </c>
      <c r="I376" s="91">
        <v>0</v>
      </c>
      <c r="J376" s="94">
        <f t="shared" si="15"/>
        <v>0</v>
      </c>
      <c r="K376" s="133"/>
    </row>
    <row r="377" spans="1:13" s="20" customFormat="1" ht="33.75" customHeight="1" outlineLevel="1" x14ac:dyDescent="0.2">
      <c r="A377" s="32" t="s">
        <v>468</v>
      </c>
      <c r="B377" s="40">
        <v>24</v>
      </c>
      <c r="C377" s="35" t="s">
        <v>293</v>
      </c>
      <c r="D377" s="35"/>
      <c r="E377" s="36" t="s">
        <v>157</v>
      </c>
      <c r="F377" s="37" t="s">
        <v>9</v>
      </c>
      <c r="G377" s="38">
        <v>200</v>
      </c>
      <c r="H377" s="39" t="s">
        <v>302</v>
      </c>
      <c r="I377" s="91">
        <v>0</v>
      </c>
      <c r="J377" s="94">
        <f t="shared" si="15"/>
        <v>0</v>
      </c>
      <c r="K377" s="133"/>
    </row>
    <row r="378" spans="1:13" s="20" customFormat="1" ht="30" customHeight="1" outlineLevel="1" x14ac:dyDescent="0.2">
      <c r="A378" s="32" t="s">
        <v>468</v>
      </c>
      <c r="B378" s="40">
        <v>25</v>
      </c>
      <c r="C378" s="35" t="s">
        <v>294</v>
      </c>
      <c r="D378" s="35"/>
      <c r="E378" s="36" t="s">
        <v>157</v>
      </c>
      <c r="F378" s="37" t="s">
        <v>9</v>
      </c>
      <c r="G378" s="38">
        <v>200</v>
      </c>
      <c r="H378" s="39" t="s">
        <v>302</v>
      </c>
      <c r="I378" s="91">
        <v>0</v>
      </c>
      <c r="J378" s="94">
        <f t="shared" si="15"/>
        <v>0</v>
      </c>
      <c r="K378" s="133"/>
    </row>
    <row r="379" spans="1:13" s="20" customFormat="1" ht="30" customHeight="1" outlineLevel="1" x14ac:dyDescent="0.2">
      <c r="A379" s="32" t="s">
        <v>468</v>
      </c>
      <c r="B379" s="40">
        <v>26</v>
      </c>
      <c r="C379" s="35" t="s">
        <v>295</v>
      </c>
      <c r="D379" s="35"/>
      <c r="E379" s="36" t="s">
        <v>157</v>
      </c>
      <c r="F379" s="37" t="s">
        <v>9</v>
      </c>
      <c r="G379" s="38">
        <v>200</v>
      </c>
      <c r="H379" s="39" t="s">
        <v>302</v>
      </c>
      <c r="I379" s="91">
        <v>0</v>
      </c>
      <c r="J379" s="94">
        <f t="shared" si="15"/>
        <v>0</v>
      </c>
      <c r="K379" s="133"/>
    </row>
    <row r="380" spans="1:13" s="20" customFormat="1" ht="31.5" customHeight="1" outlineLevel="1" x14ac:dyDescent="0.2">
      <c r="A380" s="32" t="s">
        <v>468</v>
      </c>
      <c r="B380" s="40">
        <v>27</v>
      </c>
      <c r="C380" s="35" t="s">
        <v>296</v>
      </c>
      <c r="D380" s="35"/>
      <c r="E380" s="36" t="s">
        <v>157</v>
      </c>
      <c r="F380" s="37" t="s">
        <v>9</v>
      </c>
      <c r="G380" s="38">
        <v>200</v>
      </c>
      <c r="H380" s="39" t="s">
        <v>302</v>
      </c>
      <c r="I380" s="91">
        <v>0</v>
      </c>
      <c r="J380" s="94">
        <f t="shared" si="15"/>
        <v>0</v>
      </c>
      <c r="K380" s="134"/>
    </row>
    <row r="381" spans="1:13" s="18" customFormat="1" ht="15" collapsed="1" x14ac:dyDescent="0.2">
      <c r="A381" s="136"/>
      <c r="B381" s="137"/>
      <c r="C381" s="138"/>
      <c r="D381" s="45"/>
      <c r="E381" s="46" t="s">
        <v>290</v>
      </c>
      <c r="F381" s="47"/>
      <c r="G381" s="48">
        <f>SUM(G9,G32,G52,G79,G100,G118,G142,G168,G193,G210,G227,G252,G284,G314,G329,G354)</f>
        <v>48000</v>
      </c>
      <c r="H381" s="49"/>
      <c r="I381" s="87">
        <f>SUM(I9,I32,I52,I79,I100,I118,I142,I168,I193,I210,I227,I252,I284,I314,I329,I354)</f>
        <v>5421.6773899999998</v>
      </c>
      <c r="J381" s="99">
        <f>I381/G381</f>
        <v>0.11295161229166667</v>
      </c>
      <c r="K381" s="49"/>
    </row>
    <row r="383" spans="1:13" ht="15" x14ac:dyDescent="0.2">
      <c r="E383" s="12"/>
      <c r="G383" s="10"/>
    </row>
    <row r="384" spans="1:13" ht="15" x14ac:dyDescent="0.3">
      <c r="E384" s="12"/>
      <c r="F384" s="13"/>
      <c r="G384" s="11"/>
    </row>
    <row r="385" spans="5:8" ht="15" x14ac:dyDescent="0.2">
      <c r="E385" s="12"/>
      <c r="F385" s="14"/>
      <c r="G385" s="16"/>
    </row>
    <row r="386" spans="5:8" ht="15" x14ac:dyDescent="0.2">
      <c r="E386" s="12"/>
      <c r="F386" s="15"/>
      <c r="G386" s="8"/>
    </row>
    <row r="387" spans="5:8" ht="15" x14ac:dyDescent="0.2">
      <c r="E387" s="12"/>
      <c r="F387" s="7"/>
      <c r="G387" s="8"/>
    </row>
    <row r="388" spans="5:8" ht="15" x14ac:dyDescent="0.2">
      <c r="E388" s="12"/>
      <c r="F388" s="7"/>
      <c r="G388" s="8"/>
    </row>
    <row r="389" spans="5:8" ht="15" x14ac:dyDescent="0.2">
      <c r="F389" s="7"/>
    </row>
    <row r="400" spans="5:8" x14ac:dyDescent="0.2">
      <c r="H400" s="22" t="s">
        <v>99</v>
      </c>
    </row>
  </sheetData>
  <autoFilter ref="A8:M381"/>
  <mergeCells count="12">
    <mergeCell ref="K374:K380"/>
    <mergeCell ref="A6:H6"/>
    <mergeCell ref="A381:C381"/>
    <mergeCell ref="A354:D354"/>
    <mergeCell ref="G1:H1"/>
    <mergeCell ref="G2:H2"/>
    <mergeCell ref="G3:H3"/>
    <mergeCell ref="G4:H4"/>
    <mergeCell ref="K3:L3"/>
    <mergeCell ref="K4:L4"/>
    <mergeCell ref="K1:L1"/>
    <mergeCell ref="K2:L2"/>
  </mergeCells>
  <phoneticPr fontId="12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60" fitToHeight="0" orientation="landscape" useFirstPageNumber="1" r:id="rId1"/>
  <headerFooter alignWithMargins="0">
    <oddFooter>&amp;R&amp;P</oddFooter>
  </headerFooter>
  <rowBreaks count="4" manualBreakCount="4">
    <brk id="22" max="10" man="1"/>
    <brk id="305" max="10" man="1"/>
    <brk id="326" max="10" man="1"/>
    <brk id="347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12"/>
  <sheetViews>
    <sheetView zoomScale="59" zoomScaleNormal="59" workbookViewId="0">
      <selection activeCell="F11" sqref="F11"/>
    </sheetView>
  </sheetViews>
  <sheetFormatPr defaultRowHeight="12.75" x14ac:dyDescent="0.2"/>
  <cols>
    <col min="1" max="1" width="10.28515625" customWidth="1"/>
    <col min="2" max="2" width="6" customWidth="1"/>
    <col min="3" max="3" width="21.7109375" customWidth="1"/>
    <col min="4" max="4" width="50.85546875" customWidth="1"/>
    <col min="5" max="5" width="41.42578125" customWidth="1"/>
    <col min="6" max="6" width="26.5703125" customWidth="1"/>
    <col min="7" max="7" width="16.140625" customWidth="1"/>
    <col min="8" max="11" width="16.42578125" customWidth="1"/>
  </cols>
  <sheetData>
    <row r="1" spans="1:11" ht="15" x14ac:dyDescent="0.2">
      <c r="B1" s="72"/>
      <c r="G1" s="142" t="s">
        <v>503</v>
      </c>
      <c r="H1" s="142"/>
      <c r="I1" s="77"/>
      <c r="J1" s="77"/>
      <c r="K1" s="77"/>
    </row>
    <row r="2" spans="1:11" ht="15" x14ac:dyDescent="0.2">
      <c r="B2" s="72"/>
      <c r="G2" s="142" t="s">
        <v>504</v>
      </c>
      <c r="H2" s="142"/>
      <c r="I2" s="77"/>
      <c r="J2" s="77"/>
      <c r="K2" s="77"/>
    </row>
    <row r="3" spans="1:11" ht="15" x14ac:dyDescent="0.2">
      <c r="B3" s="72"/>
      <c r="G3" s="142" t="s">
        <v>371</v>
      </c>
      <c r="H3" s="142"/>
      <c r="I3" s="77"/>
      <c r="J3" s="77"/>
      <c r="K3" s="77"/>
    </row>
    <row r="4" spans="1:11" ht="15" x14ac:dyDescent="0.2">
      <c r="B4" s="72"/>
      <c r="G4" s="142" t="s">
        <v>505</v>
      </c>
      <c r="H4" s="142"/>
      <c r="I4" s="77"/>
      <c r="J4" s="77"/>
      <c r="K4" s="77"/>
    </row>
    <row r="5" spans="1:11" x14ac:dyDescent="0.2">
      <c r="B5" s="72"/>
      <c r="H5" s="22"/>
      <c r="I5" s="22"/>
      <c r="J5" s="22"/>
      <c r="K5" s="22"/>
    </row>
    <row r="6" spans="1:11" ht="13.15" customHeight="1" x14ac:dyDescent="0.2">
      <c r="A6" s="143" t="s">
        <v>509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</row>
    <row r="7" spans="1:11" x14ac:dyDescent="0.2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</row>
    <row r="8" spans="1:11" ht="15.75" x14ac:dyDescent="0.2">
      <c r="A8" s="1"/>
      <c r="B8" s="2"/>
      <c r="C8" s="3"/>
      <c r="D8" s="4"/>
      <c r="E8" s="4"/>
      <c r="F8" s="4"/>
      <c r="G8" s="5"/>
      <c r="H8" s="23" t="s">
        <v>310</v>
      </c>
      <c r="I8" s="81"/>
      <c r="J8" s="81"/>
      <c r="K8" s="81"/>
    </row>
    <row r="9" spans="1:11" ht="60" x14ac:dyDescent="0.2">
      <c r="A9" s="29" t="s">
        <v>98</v>
      </c>
      <c r="B9" s="30" t="s">
        <v>1</v>
      </c>
      <c r="C9" s="29" t="s">
        <v>2</v>
      </c>
      <c r="D9" s="29" t="s">
        <v>3</v>
      </c>
      <c r="E9" s="29" t="s">
        <v>4</v>
      </c>
      <c r="F9" s="29" t="s">
        <v>5</v>
      </c>
      <c r="G9" s="29" t="s">
        <v>364</v>
      </c>
      <c r="H9" s="78" t="s">
        <v>6</v>
      </c>
      <c r="I9" s="29" t="s">
        <v>489</v>
      </c>
      <c r="J9" s="29" t="s">
        <v>490</v>
      </c>
      <c r="K9" s="29" t="s">
        <v>491</v>
      </c>
    </row>
    <row r="10" spans="1:11" ht="14.25" x14ac:dyDescent="0.2">
      <c r="A10" s="139" t="s">
        <v>32</v>
      </c>
      <c r="B10" s="140"/>
      <c r="C10" s="140"/>
      <c r="D10" s="141"/>
      <c r="E10" s="28" t="s">
        <v>7</v>
      </c>
      <c r="F10" s="71"/>
      <c r="G10" s="27">
        <f>SUM(G11:G32)</f>
        <v>200</v>
      </c>
      <c r="H10" s="79"/>
      <c r="I10" s="82" t="s">
        <v>507</v>
      </c>
      <c r="J10" s="84" t="s">
        <v>506</v>
      </c>
      <c r="K10" s="83"/>
    </row>
    <row r="11" spans="1:11" ht="70.150000000000006" customHeight="1" x14ac:dyDescent="0.2">
      <c r="A11" s="73">
        <v>16</v>
      </c>
      <c r="B11" s="40" t="s">
        <v>89</v>
      </c>
      <c r="C11" s="35" t="s">
        <v>41</v>
      </c>
      <c r="D11" s="35" t="s">
        <v>482</v>
      </c>
      <c r="E11" s="36" t="s">
        <v>483</v>
      </c>
      <c r="F11" s="37" t="s">
        <v>10</v>
      </c>
      <c r="G11" s="38">
        <v>200</v>
      </c>
      <c r="H11" s="80" t="s">
        <v>484</v>
      </c>
      <c r="I11" s="86">
        <v>0</v>
      </c>
      <c r="J11" s="100">
        <v>0</v>
      </c>
      <c r="K11" s="85" t="s">
        <v>528</v>
      </c>
    </row>
    <row r="12" spans="1:1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</sheetData>
  <mergeCells count="6">
    <mergeCell ref="A10:D10"/>
    <mergeCell ref="G1:H1"/>
    <mergeCell ref="G2:H2"/>
    <mergeCell ref="G3:H3"/>
    <mergeCell ref="G4:H4"/>
    <mergeCell ref="A6:K7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1" orientation="landscape" r:id="rId1"/>
  <headerFooter>
    <oddFooter>&amp;R15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Шахматка</vt:lpstr>
      <vt:lpstr>2014</vt:lpstr>
      <vt:lpstr>Переходящий остаток 2013</vt:lpstr>
      <vt:lpstr>'2014'!Заголовки_для_печати</vt:lpstr>
      <vt:lpstr>'2014'!Область_печати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Сергеевна Голубева</cp:lastModifiedBy>
  <cp:lastPrinted>2014-07-14T07:19:01Z</cp:lastPrinted>
  <dcterms:created xsi:type="dcterms:W3CDTF">2009-06-17T10:58:00Z</dcterms:created>
  <dcterms:modified xsi:type="dcterms:W3CDTF">2014-07-16T05:01:06Z</dcterms:modified>
</cp:coreProperties>
</file>