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12450" firstSheet="1" activeTab="1"/>
  </bookViews>
  <sheets>
    <sheet name="Диаграмма1" sheetId="2" r:id="rId1"/>
    <sheet name="1 р-н общ." sheetId="1" r:id="rId2"/>
  </sheets>
  <calcPr calcId="162913" refMode="R1C1"/>
</workbook>
</file>

<file path=xl/calcChain.xml><?xml version="1.0" encoding="utf-8"?>
<calcChain xmlns="http://schemas.openxmlformats.org/spreadsheetml/2006/main">
  <c r="A153" i="1"/>
  <c r="A154"/>
  <c r="A155"/>
  <c r="A156"/>
  <c r="A157"/>
  <c r="A158"/>
  <c r="A159"/>
  <c r="A160"/>
  <c r="A161"/>
  <c r="A162"/>
  <c r="A163"/>
  <c r="A164"/>
  <c r="A144"/>
  <c r="M144"/>
  <c r="L19"/>
  <c r="K19"/>
  <c r="M142"/>
  <c r="M137"/>
  <c r="M135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6"/>
  <c r="A138"/>
  <c r="A139"/>
  <c r="A140"/>
  <c r="A141"/>
  <c r="A143"/>
  <c r="A145"/>
  <c r="A146"/>
  <c r="A147"/>
  <c r="A148"/>
  <c r="A149"/>
  <c r="A150"/>
  <c r="A151"/>
  <c r="A152"/>
  <c r="A90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L20"/>
  <c r="K20"/>
  <c r="L17"/>
  <c r="K17"/>
  <c r="M92"/>
  <c r="M93"/>
  <c r="L33"/>
  <c r="K33"/>
  <c r="M125"/>
  <c r="K31"/>
  <c r="L31"/>
  <c r="M123"/>
  <c r="M120"/>
  <c r="M119"/>
  <c r="M117"/>
  <c r="M118"/>
  <c r="M122"/>
  <c r="M129"/>
  <c r="M128"/>
  <c r="M127"/>
  <c r="M126"/>
  <c r="M124"/>
  <c r="L30"/>
  <c r="K30"/>
  <c r="M114"/>
  <c r="M113"/>
  <c r="L29"/>
  <c r="K29"/>
  <c r="M29"/>
  <c r="L28"/>
  <c r="K28"/>
  <c r="M91"/>
  <c r="L18"/>
  <c r="K18"/>
  <c r="K24"/>
  <c r="L24"/>
  <c r="M95"/>
  <c r="L21"/>
  <c r="K21"/>
  <c r="M21"/>
  <c r="L23"/>
  <c r="K23"/>
  <c r="K26"/>
  <c r="L26"/>
  <c r="M90"/>
  <c r="M103"/>
  <c r="M102"/>
  <c r="M101"/>
  <c r="M97"/>
  <c r="M94"/>
  <c r="M98"/>
  <c r="L32"/>
  <c r="K32"/>
  <c r="M32"/>
  <c r="L34"/>
  <c r="K34"/>
  <c r="M34"/>
  <c r="L35"/>
  <c r="K35"/>
  <c r="M35"/>
  <c r="L36"/>
  <c r="K36"/>
  <c r="M36"/>
  <c r="L37"/>
  <c r="M37"/>
  <c r="K37"/>
  <c r="L38"/>
  <c r="K38"/>
  <c r="M38"/>
  <c r="L39"/>
  <c r="K39"/>
  <c r="L40"/>
  <c r="K40"/>
  <c r="L41"/>
  <c r="K41"/>
  <c r="L42"/>
  <c r="K42"/>
  <c r="M42"/>
  <c r="L43"/>
  <c r="K43"/>
  <c r="L44"/>
  <c r="K44"/>
  <c r="L45"/>
  <c r="K45"/>
  <c r="L46"/>
  <c r="K46"/>
  <c r="L47"/>
  <c r="K47"/>
  <c r="L48"/>
  <c r="K48"/>
  <c r="L49"/>
  <c r="K49"/>
  <c r="L50"/>
  <c r="K50"/>
  <c r="M50"/>
  <c r="L51"/>
  <c r="K51"/>
  <c r="L52"/>
  <c r="K52"/>
  <c r="L53"/>
  <c r="K53"/>
  <c r="L54"/>
  <c r="K54"/>
  <c r="L55"/>
  <c r="K55"/>
  <c r="L56"/>
  <c r="K56"/>
  <c r="L57"/>
  <c r="K57"/>
  <c r="L58"/>
  <c r="K58"/>
  <c r="L59"/>
  <c r="K59"/>
  <c r="L60"/>
  <c r="K60"/>
  <c r="L61"/>
  <c r="K61"/>
  <c r="L62"/>
  <c r="K62"/>
  <c r="L63"/>
  <c r="K63"/>
  <c r="L64"/>
  <c r="K64"/>
  <c r="L65"/>
  <c r="K65"/>
  <c r="L66"/>
  <c r="K66"/>
  <c r="M66"/>
  <c r="L67"/>
  <c r="K67"/>
  <c r="M67"/>
  <c r="L68"/>
  <c r="K68"/>
  <c r="M68"/>
  <c r="L69"/>
  <c r="K69"/>
  <c r="L70"/>
  <c r="K70"/>
  <c r="M70"/>
  <c r="L71"/>
  <c r="K71"/>
  <c r="L72"/>
  <c r="K72"/>
  <c r="L73"/>
  <c r="K73"/>
  <c r="M73"/>
  <c r="L74"/>
  <c r="K74"/>
  <c r="M74"/>
  <c r="M75"/>
  <c r="L22"/>
  <c r="K22"/>
  <c r="L25"/>
  <c r="K25"/>
  <c r="L27"/>
  <c r="K27"/>
  <c r="M139"/>
  <c r="M140"/>
  <c r="M141"/>
  <c r="M143"/>
  <c r="M145"/>
  <c r="M146"/>
  <c r="M147"/>
  <c r="M148"/>
  <c r="M149"/>
  <c r="M150"/>
  <c r="M151"/>
  <c r="M152"/>
  <c r="M153"/>
  <c r="M154"/>
  <c r="M155"/>
  <c r="M184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96"/>
  <c r="M104"/>
  <c r="M105"/>
  <c r="M99"/>
  <c r="M100"/>
  <c r="M106"/>
  <c r="M107"/>
  <c r="M108"/>
  <c r="M109"/>
  <c r="M110"/>
  <c r="M111"/>
  <c r="M112"/>
  <c r="M115"/>
  <c r="M116"/>
  <c r="M121"/>
  <c r="M130"/>
  <c r="M131"/>
  <c r="M132"/>
  <c r="M133"/>
  <c r="M134"/>
  <c r="M136"/>
  <c r="M138"/>
  <c r="C88"/>
  <c r="M58"/>
  <c r="M54"/>
  <c r="M52"/>
  <c r="M51"/>
  <c r="M19"/>
  <c r="M25"/>
  <c r="M22"/>
  <c r="M62"/>
  <c r="M60"/>
  <c r="M59"/>
  <c r="M46"/>
  <c r="M44"/>
  <c r="M43"/>
  <c r="M24"/>
  <c r="M64"/>
  <c r="M63"/>
  <c r="M56"/>
  <c r="M55"/>
  <c r="M48"/>
  <c r="M47"/>
  <c r="M40"/>
  <c r="M39"/>
  <c r="M26"/>
  <c r="M23"/>
  <c r="M28"/>
  <c r="M31"/>
  <c r="M17"/>
  <c r="M20"/>
  <c r="M27"/>
  <c r="M69"/>
  <c r="M65"/>
  <c r="M61"/>
  <c r="M57"/>
  <c r="M53"/>
  <c r="M49"/>
  <c r="M45"/>
  <c r="M41"/>
  <c r="M18"/>
  <c r="M30"/>
  <c r="M33"/>
  <c r="M72"/>
  <c r="M71"/>
  <c r="D78"/>
  <c r="K75"/>
</calcChain>
</file>

<file path=xl/sharedStrings.xml><?xml version="1.0" encoding="utf-8"?>
<sst xmlns="http://schemas.openxmlformats.org/spreadsheetml/2006/main" count="205" uniqueCount="112">
  <si>
    <t>"УТВЕРЖДАЮ"</t>
  </si>
  <si>
    <t>по данным ОДС</t>
  </si>
  <si>
    <t>Устраненные</t>
  </si>
  <si>
    <t>№ п/п</t>
  </si>
  <si>
    <t xml:space="preserve"> Место  утечки</t>
  </si>
  <si>
    <t xml:space="preserve"> Избыточное давление в трубопроводе, ати</t>
  </si>
  <si>
    <t xml:space="preserve"> Эквивалентный диаметр отверстия, мм</t>
  </si>
  <si>
    <t>Дата последнего обхода,  ч-м-г</t>
  </si>
  <si>
    <t>Время отключения утечки, час-мин</t>
  </si>
  <si>
    <t>Время утечки, ч</t>
  </si>
  <si>
    <t>Примечание</t>
  </si>
  <si>
    <t>ИТОГО</t>
  </si>
  <si>
    <t>ИТОГО за месяц:</t>
  </si>
  <si>
    <t>УТВЕРЖДАЮ</t>
  </si>
  <si>
    <t>№</t>
  </si>
  <si>
    <t>Вид работ</t>
  </si>
  <si>
    <t>Дата</t>
  </si>
  <si>
    <t>Участок</t>
  </si>
  <si>
    <t>Диаметр</t>
  </si>
  <si>
    <t>Длина</t>
  </si>
  <si>
    <t xml:space="preserve"> Дата начала исчисления утечки,  ч-м-г</t>
  </si>
  <si>
    <t>Время начала исчисления утечки, час-мин</t>
  </si>
  <si>
    <t>Расчет сверхнормативных потерь воды через отверстия в трубопроводе</t>
  </si>
  <si>
    <r>
      <t xml:space="preserve">Расчет сверхнормативных потерь воды через отверстия в трубопроводах на сетях ИвГТЭ </t>
    </r>
    <r>
      <rPr>
        <b/>
        <i/>
        <sz val="12"/>
        <rFont val="Times New Roman Cyr"/>
        <charset val="204"/>
      </rPr>
      <t>(ЦТС)</t>
    </r>
  </si>
  <si>
    <r>
      <t xml:space="preserve">Расчёт сверхнормативных потерь воды на заполнение сетей ИвГТЭ </t>
    </r>
    <r>
      <rPr>
        <b/>
        <i/>
        <sz val="12"/>
        <rFont val="Times New Roman Cyr"/>
        <charset val="204"/>
      </rPr>
      <t>(ЦТС)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</si>
  <si>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</si>
  <si>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t>Метры куб.-е</t>
  </si>
  <si>
    <t>Главный инженер АО "ИвГТЭ"</t>
  </si>
  <si>
    <t>"____"__________2019г.    Начальник ОДС ________________Бурлаков С.Ю.</t>
  </si>
  <si>
    <t>СТС  ИвГТЭ   (ТЭЦ-2)</t>
  </si>
  <si>
    <t>№ Района т/с</t>
  </si>
  <si>
    <t>устр. повр. т/с</t>
  </si>
  <si>
    <t>по сообщению</t>
  </si>
  <si>
    <t>с 01.08.19 г. по 31.08.19 г.</t>
  </si>
  <si>
    <t>C-59.01 - С-59.03</t>
  </si>
  <si>
    <t>D-72.01 (D-72 - D-72.01)</t>
  </si>
  <si>
    <t>кап. ремонт</t>
  </si>
  <si>
    <t xml:space="preserve">C-21.60 - С-21.78 </t>
  </si>
  <si>
    <t>A-89 - Шереметевский 5</t>
  </si>
  <si>
    <t>C-21.36 - C-21.42</t>
  </si>
  <si>
    <t>D-65.01 - Ташкентская 99</t>
  </si>
  <si>
    <t>B-131.35 - B-131.37</t>
  </si>
  <si>
    <t>C-52.06/1 - C-52.06</t>
  </si>
  <si>
    <t>A-51.11 - Войкова 31/10</t>
  </si>
  <si>
    <t>обн. в г.и.?</t>
  </si>
  <si>
    <t>D-168.09 - D-168.47</t>
  </si>
  <si>
    <t>замена трубопровода</t>
  </si>
  <si>
    <t>при вкл.</t>
  </si>
  <si>
    <t>a-17.18 - A- 17.22</t>
  </si>
  <si>
    <t>D-170.05 - 3 Южная 26а</t>
  </si>
  <si>
    <t>D-170.05 - 3 Южная 28а</t>
  </si>
  <si>
    <t>тек. ремонт</t>
  </si>
  <si>
    <t>D-33.103 - Д-33.105</t>
  </si>
  <si>
    <t>C-21.72 - C-21.74</t>
  </si>
  <si>
    <t>D-60.04 - Лежневская 154</t>
  </si>
  <si>
    <t>D-44.11 - Демьяна Бедного 126</t>
  </si>
  <si>
    <t>B-134.121 - В-134.69</t>
  </si>
  <si>
    <t>B-120.05 - Станко 25</t>
  </si>
  <si>
    <t>замена задвижки</t>
  </si>
  <si>
    <t>B-112.06 - Парижской Коммуны 18</t>
  </si>
  <si>
    <t>D-33.16 (D-33.16 - D-33.18)</t>
  </si>
  <si>
    <r>
      <t xml:space="preserve">по сообщению, </t>
    </r>
    <r>
      <rPr>
        <sz val="8"/>
        <rFont val="Arial"/>
        <family val="2"/>
        <charset val="204"/>
      </rPr>
      <t>(вкл. по пл.1.09)</t>
    </r>
    <r>
      <rPr>
        <sz val="10"/>
        <rFont val="Arial"/>
        <family val="2"/>
        <charset val="204"/>
      </rPr>
      <t xml:space="preserve"> </t>
    </r>
  </si>
  <si>
    <t>н/ст   Шубиных 16в</t>
  </si>
  <si>
    <t>D-63.18 - D-63.04</t>
  </si>
  <si>
    <t>D-33.52 - Кавалерийская 58</t>
  </si>
  <si>
    <t xml:space="preserve">(вкл. по пл.1.09) </t>
  </si>
  <si>
    <t>Захарова 21</t>
  </si>
  <si>
    <t>__________О.А. Потапов</t>
  </si>
  <si>
    <t>"____"__________2019г.     Начальник СТС ____________Зарубин Е.А.</t>
  </si>
  <si>
    <t>"____"__________2019г.      Начальник СТС ____________Зарубин Е.А.</t>
  </si>
  <si>
    <t>н/ст   Кузнецова 54 (г.в.с.)</t>
  </si>
  <si>
    <t>н/ст   Фролова 28 (г.в.с.)</t>
  </si>
  <si>
    <t>A-81.01 - Генерала Горбатова 15</t>
  </si>
  <si>
    <t>A- 81.01 - Генерала Горбатова 15</t>
  </si>
  <si>
    <t>B-64.32 - Дзержинского 43</t>
  </si>
  <si>
    <t>н/ст  Зеленая 36</t>
  </si>
  <si>
    <t>B-30.01 (B-30.01 - Степанова 17)</t>
  </si>
  <si>
    <t xml:space="preserve">B-89.06 - Парижской Коммуны 7б </t>
  </si>
  <si>
    <t>B-89.06 - Парижской Коммуны 7б</t>
  </si>
  <si>
    <t>ремонт задвижки</t>
  </si>
  <si>
    <t>D-52.36 - н/ст Кудряшова 113 а</t>
  </si>
  <si>
    <t>Исп. Кокоринов П.А., Курбатов А.С_____________</t>
  </si>
  <si>
    <t>замена шарового крана</t>
  </si>
  <si>
    <t>D-65.33 (D-65.33 - Ташкентская 107А)</t>
  </si>
  <si>
    <t>B-131.21 (B-131.21 - B-131.33)</t>
  </si>
  <si>
    <t>тек.ремонт в т/к</t>
  </si>
  <si>
    <t>B-131/? (B-131 - B-131.09)</t>
  </si>
  <si>
    <t>тек. ремонт в ЦТП</t>
  </si>
  <si>
    <t>D-28.02 - ЦТП Куконковых 152</t>
  </si>
  <si>
    <t>тек. ремонт в т/к</t>
  </si>
  <si>
    <t>D-69.19 (D-69.11 - D-69.19)</t>
  </si>
  <si>
    <t>Исп. Кокоринов П.А._____________ , Курбатов А.С. _______________</t>
  </si>
  <si>
    <t>потребитель</t>
  </si>
  <si>
    <t>A-51.23 - пр-кт Ленина 69</t>
  </si>
  <si>
    <t>C-43.42 - Окуловой 12/88</t>
  </si>
  <si>
    <t>C-43.28 - Каравайковой 52/23</t>
  </si>
  <si>
    <t>D-33.10 - D33.62 (D-33.54 - D-33.58)</t>
  </si>
  <si>
    <t>трасса не сливалась</t>
  </si>
  <si>
    <t>в ЦТП №41 (Велижская 29)</t>
  </si>
  <si>
    <t>устр. Повр. т/с</t>
  </si>
  <si>
    <t>C-21.56 - Громобоя 54</t>
  </si>
  <si>
    <t>Лежневская 205 Б - Лежневская 205 В</t>
  </si>
  <si>
    <t>Лежневская 205 ЛитБ - Лежневская 205 ЛитВ</t>
  </si>
  <si>
    <t>Любимова 5 прачка - кот. 20 бывшая</t>
  </si>
  <si>
    <t>Кох. Шоссе 14 корпус 2 - корпус 3</t>
  </si>
  <si>
    <t>потребитель гвс</t>
  </si>
  <si>
    <t>Кохомское  Шоссе 14 корпус 2 - корпус 3</t>
  </si>
  <si>
    <t>ЦТП№123 5 Проезд.19 - C-43.28</t>
  </si>
  <si>
    <t xml:space="preserve">По сообщению </t>
  </si>
  <si>
    <r>
      <rPr>
        <sz val="10"/>
        <color indexed="13"/>
        <rFont val="Times New Roman"/>
        <family val="1"/>
        <charset val="204"/>
      </rPr>
      <t>Расход утечки, м</t>
    </r>
    <r>
      <rPr>
        <sz val="10"/>
        <color indexed="13"/>
        <rFont val="Arial Cyr"/>
        <charset val="204"/>
      </rPr>
      <t>³</t>
    </r>
    <r>
      <rPr>
        <sz val="7.5"/>
        <color indexed="13"/>
        <rFont val="Times New Roman"/>
        <family val="1"/>
        <charset val="204"/>
      </rPr>
      <t>/ч</t>
    </r>
  </si>
  <si>
    <r>
      <rPr>
        <sz val="10"/>
        <color indexed="8"/>
        <rFont val="Times New Roman"/>
        <family val="1"/>
        <charset val="204"/>
      </rPr>
      <t>Общий объем утечки, м</t>
    </r>
    <r>
      <rPr>
        <sz val="10"/>
        <color indexed="8"/>
        <rFont val="Arial Cyr"/>
        <charset val="204"/>
      </rPr>
      <t>³</t>
    </r>
  </si>
  <si>
    <r>
      <t xml:space="preserve"> </t>
    </r>
    <r>
      <rPr>
        <sz val="10"/>
        <color indexed="8"/>
        <rFont val="Times New Roman"/>
        <family val="1"/>
        <charset val="204"/>
      </rPr>
      <t>Дата отключения утечки,  ч-м-г</t>
    </r>
  </si>
</sst>
</file>

<file path=xl/styles.xml><?xml version="1.0" encoding="utf-8"?>
<styleSheet xmlns="http://schemas.openxmlformats.org/spreadsheetml/2006/main">
  <numFmts count="2">
    <numFmt numFmtId="164" formatCode="h:mm;@"/>
    <numFmt numFmtId="165" formatCode="dd/mm/yy;@"/>
  </numFmts>
  <fonts count="30">
    <font>
      <sz val="10"/>
      <name val="Arial"/>
    </font>
    <font>
      <sz val="10"/>
      <name val="Arial Cyr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i/>
      <sz val="10"/>
      <name val="Times New Roman Cyr"/>
      <family val="1"/>
      <charset val="204"/>
    </font>
    <font>
      <i/>
      <sz val="10"/>
      <name val="Arial Cyr"/>
      <charset val="204"/>
    </font>
    <font>
      <b/>
      <i/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4"/>
      <name val="Arial Cyr"/>
      <charset val="204"/>
    </font>
    <font>
      <sz val="10"/>
      <name val="Arial"/>
      <family val="2"/>
      <charset val="204"/>
    </font>
    <font>
      <b/>
      <sz val="10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2"/>
      <name val="Times New Roman Cyr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2"/>
      <name val="Times New Roman"/>
      <family val="1"/>
      <charset val="204"/>
    </font>
    <font>
      <sz val="10"/>
      <color indexed="13"/>
      <name val="Times New Roman"/>
      <family val="1"/>
      <charset val="204"/>
    </font>
    <font>
      <sz val="10"/>
      <color indexed="13"/>
      <name val="Arial Cyr"/>
      <charset val="204"/>
    </font>
    <font>
      <sz val="7.5"/>
      <color indexed="1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color indexed="8"/>
      <name val="Calibri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5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1" applyFont="1" applyAlignment="1">
      <alignment horizontal="left" indent="1"/>
    </xf>
    <xf numFmtId="0" fontId="6" fillId="0" borderId="0" xfId="1" applyFont="1" applyAlignment="1" applyProtection="1">
      <alignment horizontal="right" indent="1"/>
      <protection locked="0"/>
    </xf>
    <xf numFmtId="0" fontId="1" fillId="0" borderId="1" xfId="1" applyBorder="1"/>
    <xf numFmtId="0" fontId="0" fillId="0" borderId="1" xfId="0" applyBorder="1"/>
    <xf numFmtId="0" fontId="0" fillId="0" borderId="2" xfId="0" applyBorder="1"/>
    <xf numFmtId="0" fontId="1" fillId="0" borderId="3" xfId="1" applyBorder="1"/>
    <xf numFmtId="0" fontId="10" fillId="0" borderId="4" xfId="1" applyFont="1" applyBorder="1" applyAlignment="1">
      <alignment horizontal="left" vertical="top" wrapText="1" indent="1"/>
    </xf>
    <xf numFmtId="0" fontId="9" fillId="0" borderId="3" xfId="1" applyNumberFormat="1" applyFont="1" applyBorder="1" applyAlignment="1">
      <alignment horizontal="left" vertical="top" wrapText="1" indent="1"/>
    </xf>
    <xf numFmtId="0" fontId="9" fillId="0" borderId="4" xfId="1" applyNumberFormat="1" applyFont="1" applyBorder="1" applyAlignment="1">
      <alignment horizontal="left" vertical="top" wrapText="1" indent="1"/>
    </xf>
    <xf numFmtId="165" fontId="9" fillId="0" borderId="4" xfId="1" applyNumberFormat="1" applyFont="1" applyBorder="1" applyAlignment="1">
      <alignment horizontal="left" vertical="top" wrapText="1" indent="1"/>
    </xf>
    <xf numFmtId="0" fontId="0" fillId="0" borderId="3" xfId="0" applyBorder="1"/>
    <xf numFmtId="0" fontId="11" fillId="0" borderId="5" xfId="1" applyFont="1" applyBorder="1" applyAlignment="1">
      <alignment horizontal="left" indent="1"/>
    </xf>
    <xf numFmtId="0" fontId="1" fillId="0" borderId="0" xfId="1" applyFont="1" applyAlignment="1">
      <alignment horizontal="left" indent="1"/>
    </xf>
    <xf numFmtId="0" fontId="1" fillId="0" borderId="0" xfId="1"/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7" fillId="0" borderId="0" xfId="1" applyFont="1"/>
    <xf numFmtId="0" fontId="1" fillId="0" borderId="6" xfId="1" applyFont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7" xfId="1" applyBorder="1" applyAlignment="1">
      <alignment horizontal="center"/>
    </xf>
    <xf numFmtId="0" fontId="4" fillId="0" borderId="3" xfId="1" applyFont="1" applyBorder="1" applyAlignment="1">
      <alignment horizontal="center"/>
    </xf>
    <xf numFmtId="165" fontId="9" fillId="0" borderId="4" xfId="0" applyNumberFormat="1" applyFont="1" applyBorder="1" applyAlignment="1">
      <alignment horizontal="left" vertical="top" wrapText="1" indent="1"/>
    </xf>
    <xf numFmtId="164" fontId="9" fillId="0" borderId="3" xfId="0" applyNumberFormat="1" applyFont="1" applyBorder="1" applyAlignment="1">
      <alignment horizontal="left" vertical="top" wrapText="1" indent="1"/>
    </xf>
    <xf numFmtId="165" fontId="9" fillId="0" borderId="3" xfId="0" applyNumberFormat="1" applyFont="1" applyBorder="1" applyAlignment="1">
      <alignment horizontal="left" vertical="top" wrapText="1" indent="1"/>
    </xf>
    <xf numFmtId="2" fontId="9" fillId="2" borderId="8" xfId="1" applyNumberFormat="1" applyFont="1" applyFill="1" applyBorder="1" applyAlignment="1">
      <alignment horizontal="center" vertical="top" wrapText="1"/>
    </xf>
    <xf numFmtId="2" fontId="3" fillId="2" borderId="9" xfId="1" applyNumberFormat="1" applyFont="1" applyFill="1" applyBorder="1" applyAlignment="1">
      <alignment horizontal="left" vertical="top" wrapText="1" indent="1"/>
    </xf>
    <xf numFmtId="2" fontId="9" fillId="0" borderId="3" xfId="1" applyNumberFormat="1" applyFont="1" applyBorder="1" applyAlignment="1">
      <alignment horizontal="left" vertical="top" wrapText="1" indent="1"/>
    </xf>
    <xf numFmtId="2" fontId="3" fillId="2" borderId="3" xfId="1" applyNumberFormat="1" applyFont="1" applyFill="1" applyBorder="1" applyAlignment="1">
      <alignment horizontal="center" vertical="top" wrapText="1"/>
    </xf>
    <xf numFmtId="0" fontId="0" fillId="0" borderId="10" xfId="0" applyBorder="1"/>
    <xf numFmtId="0" fontId="15" fillId="0" borderId="9" xfId="1" applyFont="1" applyBorder="1" applyAlignment="1">
      <alignment horizontal="center"/>
    </xf>
    <xf numFmtId="0" fontId="10" fillId="0" borderId="0" xfId="0" applyFont="1"/>
    <xf numFmtId="0" fontId="1" fillId="0" borderId="2" xfId="1" applyBorder="1"/>
    <xf numFmtId="0" fontId="15" fillId="0" borderId="11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1" fillId="0" borderId="5" xfId="1" applyFont="1" applyBorder="1"/>
    <xf numFmtId="2" fontId="1" fillId="2" borderId="5" xfId="1" applyNumberFormat="1" applyFill="1" applyBorder="1"/>
    <xf numFmtId="0" fontId="1" fillId="0" borderId="5" xfId="1" applyBorder="1"/>
    <xf numFmtId="0" fontId="1" fillId="0" borderId="13" xfId="1" applyFont="1" applyBorder="1" applyAlignment="1">
      <alignment horizontal="center"/>
    </xf>
    <xf numFmtId="0" fontId="1" fillId="0" borderId="14" xfId="1" applyFont="1" applyBorder="1" applyAlignment="1">
      <alignment horizontal="center"/>
    </xf>
    <xf numFmtId="0" fontId="1" fillId="0" borderId="7" xfId="1" applyBorder="1"/>
    <xf numFmtId="2" fontId="1" fillId="2" borderId="7" xfId="1" applyNumberFormat="1" applyFill="1" applyBorder="1"/>
    <xf numFmtId="0" fontId="0" fillId="0" borderId="15" xfId="0" applyBorder="1"/>
    <xf numFmtId="0" fontId="15" fillId="0" borderId="3" xfId="1" applyFont="1" applyBorder="1" applyAlignment="1">
      <alignment horizontal="right"/>
    </xf>
    <xf numFmtId="0" fontId="4" fillId="0" borderId="0" xfId="0" applyFont="1"/>
    <xf numFmtId="0" fontId="10" fillId="0" borderId="0" xfId="0" applyFont="1" applyProtection="1">
      <protection locked="0"/>
    </xf>
    <xf numFmtId="0" fontId="21" fillId="0" borderId="0" xfId="0" applyFont="1"/>
    <xf numFmtId="0" fontId="22" fillId="0" borderId="5" xfId="0" applyFont="1" applyBorder="1" applyAlignment="1">
      <alignment horizontal="center"/>
    </xf>
    <xf numFmtId="0" fontId="7" fillId="0" borderId="0" xfId="1" applyFont="1" applyBorder="1" applyAlignment="1">
      <alignment horizontal="left" indent="1"/>
    </xf>
    <xf numFmtId="0" fontId="15" fillId="0" borderId="3" xfId="1" applyFont="1" applyBorder="1" applyAlignment="1">
      <alignment horizontal="center"/>
    </xf>
    <xf numFmtId="0" fontId="0" fillId="0" borderId="16" xfId="0" applyFill="1" applyBorder="1"/>
    <xf numFmtId="0" fontId="1" fillId="0" borderId="9" xfId="1" applyBorder="1"/>
    <xf numFmtId="0" fontId="1" fillId="0" borderId="4" xfId="1" applyBorder="1" applyAlignment="1">
      <alignment horizontal="center"/>
    </xf>
    <xf numFmtId="2" fontId="17" fillId="2" borderId="4" xfId="1" applyNumberFormat="1" applyFont="1" applyFill="1" applyBorder="1"/>
    <xf numFmtId="0" fontId="9" fillId="0" borderId="1" xfId="1" applyFont="1" applyBorder="1" applyAlignment="1">
      <alignment horizontal="center" vertical="top" wrapText="1"/>
    </xf>
    <xf numFmtId="0" fontId="9" fillId="0" borderId="17" xfId="1" applyFont="1" applyBorder="1" applyAlignment="1">
      <alignment horizontal="center" vertical="top" wrapText="1"/>
    </xf>
    <xf numFmtId="165" fontId="9" fillId="0" borderId="8" xfId="0" applyNumberFormat="1" applyFont="1" applyBorder="1" applyAlignment="1">
      <alignment horizontal="center" vertical="top" wrapText="1"/>
    </xf>
    <xf numFmtId="165" fontId="9" fillId="0" borderId="18" xfId="0" applyNumberFormat="1" applyFont="1" applyBorder="1" applyAlignment="1">
      <alignment horizontal="center" vertical="top" wrapText="1"/>
    </xf>
    <xf numFmtId="165" fontId="9" fillId="0" borderId="17" xfId="1" applyNumberFormat="1" applyFont="1" applyBorder="1" applyAlignment="1">
      <alignment horizontal="center" vertical="top" wrapText="1"/>
    </xf>
    <xf numFmtId="164" fontId="9" fillId="0" borderId="8" xfId="0" applyNumberFormat="1" applyFont="1" applyBorder="1" applyAlignment="1">
      <alignment horizontal="center" vertical="top" wrapText="1"/>
    </xf>
    <xf numFmtId="2" fontId="9" fillId="2" borderId="6" xfId="1" applyNumberFormat="1" applyFont="1" applyFill="1" applyBorder="1" applyAlignment="1">
      <alignment horizontal="center" vertical="top" wrapText="1"/>
    </xf>
    <xf numFmtId="2" fontId="9" fillId="0" borderId="8" xfId="1" applyNumberFormat="1" applyFont="1" applyBorder="1" applyAlignment="1">
      <alignment horizontal="center" vertical="top" wrapText="1"/>
    </xf>
    <xf numFmtId="0" fontId="9" fillId="0" borderId="19" xfId="1" applyFont="1" applyBorder="1" applyAlignment="1">
      <alignment horizontal="center" vertical="top" wrapText="1"/>
    </xf>
    <xf numFmtId="165" fontId="9" fillId="0" borderId="20" xfId="0" applyNumberFormat="1" applyFont="1" applyBorder="1" applyAlignment="1">
      <alignment horizontal="center" vertical="top" wrapText="1"/>
    </xf>
    <xf numFmtId="165" fontId="9" fillId="0" borderId="19" xfId="1" applyNumberFormat="1" applyFont="1" applyBorder="1" applyAlignment="1">
      <alignment horizontal="center" vertical="top" wrapText="1"/>
    </xf>
    <xf numFmtId="164" fontId="9" fillId="0" borderId="20" xfId="0" applyNumberFormat="1" applyFont="1" applyBorder="1" applyAlignment="1">
      <alignment horizontal="center" vertical="top" wrapText="1"/>
    </xf>
    <xf numFmtId="165" fontId="9" fillId="0" borderId="0" xfId="0" applyNumberFormat="1" applyFont="1" applyAlignment="1">
      <alignment horizontal="center" vertical="top" wrapText="1"/>
    </xf>
    <xf numFmtId="0" fontId="9" fillId="0" borderId="2" xfId="1" applyNumberFormat="1" applyFont="1" applyBorder="1" applyAlignment="1">
      <alignment horizontal="center" vertical="top" wrapText="1"/>
    </xf>
    <xf numFmtId="0" fontId="9" fillId="0" borderId="19" xfId="1" applyNumberFormat="1" applyFont="1" applyBorder="1" applyAlignment="1">
      <alignment horizontal="center" vertical="top" wrapText="1"/>
    </xf>
    <xf numFmtId="165" fontId="9" fillId="0" borderId="21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horizontal="center" vertical="top" wrapText="1"/>
    </xf>
    <xf numFmtId="165" fontId="9" fillId="0" borderId="19" xfId="0" applyNumberFormat="1" applyFont="1" applyBorder="1" applyAlignment="1">
      <alignment horizontal="center" vertical="top" wrapText="1"/>
    </xf>
    <xf numFmtId="2" fontId="9" fillId="0" borderId="22" xfId="1" applyNumberFormat="1" applyFont="1" applyBorder="1" applyAlignment="1">
      <alignment horizontal="center" vertical="top" wrapText="1"/>
    </xf>
    <xf numFmtId="165" fontId="1" fillId="0" borderId="5" xfId="1" applyNumberFormat="1" applyBorder="1" applyAlignment="1">
      <alignment horizontal="center"/>
    </xf>
    <xf numFmtId="165" fontId="1" fillId="0" borderId="7" xfId="1" applyNumberFormat="1" applyBorder="1" applyAlignment="1">
      <alignment horizontal="center"/>
    </xf>
    <xf numFmtId="0" fontId="13" fillId="0" borderId="17" xfId="1" applyFont="1" applyBorder="1" applyAlignment="1">
      <alignment horizontal="left" vertical="top" wrapText="1"/>
    </xf>
    <xf numFmtId="0" fontId="9" fillId="0" borderId="17" xfId="1" applyFont="1" applyBorder="1" applyAlignment="1">
      <alignment horizontal="left" vertical="top" wrapText="1"/>
    </xf>
    <xf numFmtId="0" fontId="9" fillId="0" borderId="19" xfId="1" applyFont="1" applyBorder="1" applyAlignment="1">
      <alignment horizontal="left" vertical="top" wrapText="1"/>
    </xf>
    <xf numFmtId="0" fontId="1" fillId="0" borderId="1" xfId="1" applyBorder="1" applyAlignment="1">
      <alignment horizontal="center"/>
    </xf>
    <xf numFmtId="0" fontId="13" fillId="0" borderId="23" xfId="1" applyFont="1" applyBorder="1" applyAlignment="1">
      <alignment horizontal="left" vertical="top" wrapText="1"/>
    </xf>
    <xf numFmtId="49" fontId="16" fillId="0" borderId="3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/>
    </xf>
    <xf numFmtId="0" fontId="1" fillId="0" borderId="24" xfId="1" applyFont="1" applyBorder="1" applyAlignment="1">
      <alignment horizontal="center"/>
    </xf>
    <xf numFmtId="0" fontId="13" fillId="0" borderId="16" xfId="0" applyFont="1" applyFill="1" applyBorder="1"/>
    <xf numFmtId="0" fontId="13" fillId="0" borderId="5" xfId="1" applyFont="1" applyBorder="1" applyAlignment="1">
      <alignment horizontal="left" vertical="top" wrapText="1"/>
    </xf>
    <xf numFmtId="0" fontId="13" fillId="0" borderId="1" xfId="0" applyFont="1" applyBorder="1"/>
    <xf numFmtId="0" fontId="15" fillId="3" borderId="9" xfId="1" applyFont="1" applyFill="1" applyBorder="1" applyAlignment="1">
      <alignment horizontal="center"/>
    </xf>
    <xf numFmtId="165" fontId="1" fillId="3" borderId="5" xfId="1" applyNumberFormat="1" applyFill="1" applyBorder="1" applyAlignment="1">
      <alignment horizontal="center"/>
    </xf>
    <xf numFmtId="49" fontId="16" fillId="4" borderId="4" xfId="1" applyNumberFormat="1" applyFont="1" applyFill="1" applyBorder="1" applyAlignment="1">
      <alignment horizontal="center" vertical="center"/>
    </xf>
    <xf numFmtId="0" fontId="1" fillId="4" borderId="5" xfId="1" applyFill="1" applyBorder="1" applyAlignment="1">
      <alignment horizontal="center"/>
    </xf>
    <xf numFmtId="49" fontId="16" fillId="5" borderId="25" xfId="1" applyNumberFormat="1" applyFont="1" applyFill="1" applyBorder="1" applyAlignment="1">
      <alignment horizontal="center" vertical="center"/>
    </xf>
    <xf numFmtId="2" fontId="1" fillId="5" borderId="5" xfId="1" applyNumberFormat="1" applyFill="1" applyBorder="1"/>
    <xf numFmtId="49" fontId="16" fillId="6" borderId="3" xfId="1" applyNumberFormat="1" applyFont="1" applyFill="1" applyBorder="1" applyAlignment="1">
      <alignment horizontal="center" vertical="center"/>
    </xf>
    <xf numFmtId="0" fontId="1" fillId="6" borderId="5" xfId="1" applyFill="1" applyBorder="1" applyAlignment="1">
      <alignment horizontal="center"/>
    </xf>
    <xf numFmtId="0" fontId="0" fillId="4" borderId="10" xfId="0" applyFill="1" applyBorder="1"/>
    <xf numFmtId="0" fontId="1" fillId="0" borderId="5" xfId="0" applyFont="1" applyBorder="1" applyAlignment="1">
      <alignment horizontal="left"/>
    </xf>
    <xf numFmtId="0" fontId="1" fillId="0" borderId="31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32" xfId="0" applyFont="1" applyBorder="1" applyAlignment="1"/>
    <xf numFmtId="0" fontId="1" fillId="0" borderId="33" xfId="0" applyFont="1" applyBorder="1" applyAlignment="1"/>
    <xf numFmtId="0" fontId="1" fillId="0" borderId="34" xfId="0" applyFont="1" applyBorder="1" applyAlignment="1"/>
    <xf numFmtId="0" fontId="4" fillId="0" borderId="26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2" fontId="12" fillId="0" borderId="31" xfId="1" applyNumberFormat="1" applyFont="1" applyBorder="1" applyAlignment="1">
      <alignment horizontal="center"/>
    </xf>
    <xf numFmtId="2" fontId="12" fillId="0" borderId="24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9" fillId="0" borderId="26" xfId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12" xfId="1" applyFont="1" applyBorder="1" applyAlignment="1" applyProtection="1">
      <alignment horizontal="right" indent="1"/>
      <protection locked="0"/>
    </xf>
    <xf numFmtId="0" fontId="9" fillId="6" borderId="26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9" fillId="6" borderId="30" xfId="0" applyFont="1" applyFill="1" applyBorder="1" applyAlignment="1">
      <alignment horizontal="center" vertical="center" wrapText="1"/>
    </xf>
    <xf numFmtId="0" fontId="9" fillId="12" borderId="26" xfId="0" applyFont="1" applyFill="1" applyBorder="1" applyAlignment="1">
      <alignment horizontal="center" vertical="center" wrapText="1"/>
    </xf>
    <xf numFmtId="0" fontId="9" fillId="12" borderId="20" xfId="0" applyFont="1" applyFill="1" applyBorder="1" applyAlignment="1">
      <alignment horizontal="center" vertical="center" wrapText="1"/>
    </xf>
    <xf numFmtId="0" fontId="9" fillId="12" borderId="22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30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7" fillId="5" borderId="26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24" fillId="7" borderId="11" xfId="1" applyFont="1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0" fillId="7" borderId="28" xfId="0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8" borderId="26" xfId="1" applyFont="1" applyFill="1" applyBorder="1" applyAlignment="1">
      <alignment horizontal="center" vertical="center" wrapText="1"/>
    </xf>
    <xf numFmtId="0" fontId="0" fillId="8" borderId="20" xfId="0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9" fillId="9" borderId="26" xfId="1" applyFont="1" applyFill="1" applyBorder="1" applyAlignment="1">
      <alignment horizontal="center" vertical="center" wrapText="1"/>
    </xf>
    <xf numFmtId="0" fontId="0" fillId="9" borderId="20" xfId="0" applyFill="1" applyBorder="1" applyAlignment="1">
      <alignment horizontal="center" vertical="center" wrapText="1"/>
    </xf>
    <xf numFmtId="0" fontId="0" fillId="9" borderId="22" xfId="0" applyFill="1" applyBorder="1" applyAlignment="1">
      <alignment horizontal="center" vertical="center" wrapText="1"/>
    </xf>
    <xf numFmtId="0" fontId="9" fillId="10" borderId="26" xfId="0" applyFont="1" applyFill="1" applyBorder="1" applyAlignment="1">
      <alignment horizontal="center" vertical="center" wrapText="1"/>
    </xf>
    <xf numFmtId="0" fontId="9" fillId="10" borderId="20" xfId="0" applyFont="1" applyFill="1" applyBorder="1" applyAlignment="1">
      <alignment horizontal="center" vertical="center" wrapText="1"/>
    </xf>
    <xf numFmtId="0" fontId="9" fillId="10" borderId="30" xfId="0" applyFont="1" applyFill="1" applyBorder="1" applyAlignment="1">
      <alignment horizontal="center" vertical="center" wrapText="1"/>
    </xf>
    <xf numFmtId="0" fontId="9" fillId="11" borderId="26" xfId="0" applyFont="1" applyFill="1" applyBorder="1" applyAlignment="1">
      <alignment horizontal="center" vertical="center" wrapText="1"/>
    </xf>
    <xf numFmtId="0" fontId="9" fillId="11" borderId="20" xfId="0" applyFont="1" applyFill="1" applyBorder="1" applyAlignment="1">
      <alignment horizontal="center" vertical="center" wrapText="1"/>
    </xf>
    <xf numFmtId="0" fontId="9" fillId="11" borderId="30" xfId="0" applyFont="1" applyFill="1" applyBorder="1" applyAlignment="1">
      <alignment horizontal="center" vertical="center" wrapText="1"/>
    </xf>
    <xf numFmtId="0" fontId="18" fillId="0" borderId="12" xfId="1" applyFont="1" applyBorder="1" applyAlignment="1">
      <alignment horizontal="right"/>
    </xf>
    <xf numFmtId="0" fontId="19" fillId="0" borderId="12" xfId="0" applyFont="1" applyBorder="1" applyAlignment="1"/>
  </cellXfs>
  <cellStyles count="2">
    <cellStyle name="Обычный" xfId="0" builtinId="0"/>
    <cellStyle name="Обычный_Котел утечки октябрь - готовые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col"/>
        <c:grouping val="clustered"/>
        <c:ser>
          <c:idx val="0"/>
          <c:order val="0"/>
          <c:tx>
            <c:strRef>
              <c:f>'1 р-н общ.'!$N$1:$N$4</c:f>
              <c:strCache>
                <c:ptCount val="1"/>
                <c:pt idx="0">
                  <c:v>"УТВЕРЖДАЮ" Главный инженер АО "ИвГТЭ" __________О.А. Потапов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cat>
            <c:multiLvlStrRef>
              <c:f>'1 р-н общ.'!$A$5:$M$75</c:f>
              <c:multiLvlStrCache>
                <c:ptCount val="72"/>
                <c:lvl>
                  <c:pt idx="0">
                    <c:v>Расчет сверхнормативных потерь воды через отверстия в трубопроводах на сетях ИвГТЭ (ЦТС)</c:v>
                  </c:pt>
                  <c:pt idx="2">
                    <c:v>№ п/п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13</c:v>
                  </c:pt>
                  <c:pt idx="25">
                    <c:v>14</c:v>
                  </c:pt>
                  <c:pt idx="26">
                    <c:v>15</c:v>
                  </c:pt>
                  <c:pt idx="27">
                    <c:v>16</c:v>
                  </c:pt>
                  <c:pt idx="28">
                    <c:v>17</c:v>
                  </c:pt>
                  <c:pt idx="29">
                    <c:v>18</c:v>
                  </c:pt>
                  <c:pt idx="30">
                    <c:v>19</c:v>
                  </c:pt>
                  <c:pt idx="31">
                    <c:v>20</c:v>
                  </c:pt>
                  <c:pt idx="32">
                    <c:v>21</c:v>
                  </c:pt>
                  <c:pt idx="33">
                    <c:v>22</c:v>
                  </c:pt>
                  <c:pt idx="34">
                    <c:v>Расчет сверхнормативных потерь воды через отверстия в трубопроводе</c:v>
                  </c:pt>
                  <c:pt idx="36">
                    <c:v>Общий объем утечки, м³</c:v>
                  </c:pt>
                  <c:pt idx="46">
                    <c:v>0.07</c:v>
                  </c:pt>
                  <c:pt idx="47">
                    <c:v>0.00</c:v>
                  </c:pt>
                  <c:pt idx="48">
                    <c:v>1.36</c:v>
                  </c:pt>
                  <c:pt idx="49">
                    <c:v>0.13</c:v>
                  </c:pt>
                  <c:pt idx="50">
                    <c:v>90.09</c:v>
                  </c:pt>
                  <c:pt idx="51">
                    <c:v>7.56</c:v>
                  </c:pt>
                  <c:pt idx="52">
                    <c:v>1.01</c:v>
                  </c:pt>
                  <c:pt idx="53">
                    <c:v>107.68</c:v>
                  </c:pt>
                  <c:pt idx="54">
                    <c:v>0.01</c:v>
                  </c:pt>
                  <c:pt idx="55">
                    <c:v>9.17</c:v>
                  </c:pt>
                  <c:pt idx="56">
                    <c:v>17.11</c:v>
                  </c:pt>
                  <c:pt idx="57">
                    <c:v>59.51</c:v>
                  </c:pt>
                  <c:pt idx="58">
                    <c:v>0.00</c:v>
                  </c:pt>
                  <c:pt idx="59">
                    <c:v>21.24</c:v>
                  </c:pt>
                  <c:pt idx="60">
                    <c:v>154.79</c:v>
                  </c:pt>
                  <c:pt idx="61">
                    <c:v>0.00</c:v>
                  </c:pt>
                  <c:pt idx="62">
                    <c:v>0.00</c:v>
                  </c:pt>
                  <c:pt idx="63">
                    <c:v>0.00</c:v>
                  </c:pt>
                  <c:pt idx="64">
                    <c:v>0.06</c:v>
                  </c:pt>
                  <c:pt idx="65">
                    <c:v>0.03</c:v>
                  </c:pt>
                  <c:pt idx="66">
                    <c:v>0.00</c:v>
                  </c:pt>
                  <c:pt idx="67">
                    <c:v>3.28</c:v>
                  </c:pt>
                  <c:pt idx="68">
                    <c:v>23</c:v>
                  </c:pt>
                  <c:pt idx="70">
                    <c:v>0.00</c:v>
                  </c:pt>
                  <c:pt idx="71">
                    <c:v>473.12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6">
                    <c:v>Время утечки, ч</c:v>
                  </c:pt>
                  <c:pt idx="46">
                    <c:v>0.43</c:v>
                  </c:pt>
                  <c:pt idx="47">
                    <c:v>1.08</c:v>
                  </c:pt>
                  <c:pt idx="48">
                    <c:v>1.75</c:v>
                  </c:pt>
                  <c:pt idx="49">
                    <c:v>2.30</c:v>
                  </c:pt>
                  <c:pt idx="50">
                    <c:v>256.50</c:v>
                  </c:pt>
                  <c:pt idx="51">
                    <c:v>15.98</c:v>
                  </c:pt>
                  <c:pt idx="52">
                    <c:v>0.67</c:v>
                  </c:pt>
                  <c:pt idx="53">
                    <c:v>306.58</c:v>
                  </c:pt>
                  <c:pt idx="54">
                    <c:v>0.03</c:v>
                  </c:pt>
                  <c:pt idx="55">
                    <c:v>43.17</c:v>
                  </c:pt>
                  <c:pt idx="56">
                    <c:v>26.00</c:v>
                  </c:pt>
                  <c:pt idx="57">
                    <c:v>142.93</c:v>
                  </c:pt>
                  <c:pt idx="58">
                    <c:v>0.58</c:v>
                  </c:pt>
                  <c:pt idx="59">
                    <c:v>64.15</c:v>
                  </c:pt>
                  <c:pt idx="60">
                    <c:v>1025.37</c:v>
                  </c:pt>
                  <c:pt idx="61">
                    <c:v>0.08</c:v>
                  </c:pt>
                  <c:pt idx="62">
                    <c:v>0.73</c:v>
                  </c:pt>
                  <c:pt idx="63">
                    <c:v>0.12</c:v>
                  </c:pt>
                  <c:pt idx="64">
                    <c:v>0.12</c:v>
                  </c:pt>
                  <c:pt idx="65">
                    <c:v>0.50</c:v>
                  </c:pt>
                  <c:pt idx="66">
                    <c:v>0.00</c:v>
                  </c:pt>
                  <c:pt idx="67">
                    <c:v>66.58</c:v>
                  </c:pt>
                  <c:pt idx="70">
                    <c:v>0.17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5">
                    <c:v>СТС  ИвГТЭ   (ТЭЦ-2)</c:v>
                  </c:pt>
                  <c:pt idx="36">
                    <c:v>Расход утечки, м³/ч</c:v>
                  </c:pt>
                  <c:pt idx="46">
                    <c:v>0.17</c:v>
                  </c:pt>
                  <c:pt idx="47">
                    <c:v>0.00</c:v>
                  </c:pt>
                  <c:pt idx="48">
                    <c:v>0.78</c:v>
                  </c:pt>
                  <c:pt idx="49">
                    <c:v>0.06</c:v>
                  </c:pt>
                  <c:pt idx="50">
                    <c:v>0.35</c:v>
                  </c:pt>
                  <c:pt idx="51">
                    <c:v>0.47</c:v>
                  </c:pt>
                  <c:pt idx="52">
                    <c:v>1.51</c:v>
                  </c:pt>
                  <c:pt idx="53">
                    <c:v>0.35</c:v>
                  </c:pt>
                  <c:pt idx="54">
                    <c:v>0.37</c:v>
                  </c:pt>
                  <c:pt idx="55">
                    <c:v>0.21</c:v>
                  </c:pt>
                  <c:pt idx="56">
                    <c:v>0.66</c:v>
                  </c:pt>
                  <c:pt idx="57">
                    <c:v>0.42</c:v>
                  </c:pt>
                  <c:pt idx="58">
                    <c:v>0.00</c:v>
                  </c:pt>
                  <c:pt idx="59">
                    <c:v>0.33</c:v>
                  </c:pt>
                  <c:pt idx="60">
                    <c:v>0.15</c:v>
                  </c:pt>
                  <c:pt idx="61">
                    <c:v>0.00</c:v>
                  </c:pt>
                  <c:pt idx="62">
                    <c:v>0.00</c:v>
                  </c:pt>
                  <c:pt idx="63">
                    <c:v>0.00</c:v>
                  </c:pt>
                  <c:pt idx="64">
                    <c:v>0.51</c:v>
                  </c:pt>
                  <c:pt idx="65">
                    <c:v>0.05</c:v>
                  </c:pt>
                  <c:pt idx="66">
                    <c:v>0.14</c:v>
                  </c:pt>
                  <c:pt idx="67">
                    <c:v>0.05</c:v>
                  </c:pt>
                  <c:pt idx="70">
                    <c:v>0.00</c:v>
                  </c:pt>
                  <c:pt idx="71">
                    <c:v>6.59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6">
                    <c:v>Время отключения утечки, час-мин</c:v>
                  </c:pt>
                  <c:pt idx="46">
                    <c:v>11:15</c:v>
                  </c:pt>
                  <c:pt idx="47">
                    <c:v>14:00</c:v>
                  </c:pt>
                  <c:pt idx="48">
                    <c:v>14:45</c:v>
                  </c:pt>
                  <c:pt idx="49">
                    <c:v>14:48</c:v>
                  </c:pt>
                  <c:pt idx="50">
                    <c:v>10:50</c:v>
                  </c:pt>
                  <c:pt idx="51">
                    <c:v>8:02</c:v>
                  </c:pt>
                  <c:pt idx="52">
                    <c:v>11:50</c:v>
                  </c:pt>
                  <c:pt idx="53">
                    <c:v>9:35</c:v>
                  </c:pt>
                  <c:pt idx="54">
                    <c:v>13:47</c:v>
                  </c:pt>
                  <c:pt idx="55">
                    <c:v>10:00</c:v>
                  </c:pt>
                  <c:pt idx="56">
                    <c:v>11:30</c:v>
                  </c:pt>
                  <c:pt idx="57">
                    <c:v>10:55</c:v>
                  </c:pt>
                  <c:pt idx="58">
                    <c:v>17:20</c:v>
                  </c:pt>
                  <c:pt idx="59">
                    <c:v>11:44</c:v>
                  </c:pt>
                  <c:pt idx="60">
                    <c:v>9:22</c:v>
                  </c:pt>
                  <c:pt idx="61">
                    <c:v>13:40</c:v>
                  </c:pt>
                  <c:pt idx="62">
                    <c:v>8:20</c:v>
                  </c:pt>
                  <c:pt idx="63">
                    <c:v>14:47</c:v>
                  </c:pt>
                  <c:pt idx="64">
                    <c:v>9:37</c:v>
                  </c:pt>
                  <c:pt idx="65">
                    <c:v>13:30</c:v>
                  </c:pt>
                  <c:pt idx="67">
                    <c:v>9:30</c:v>
                  </c:pt>
                  <c:pt idx="70">
                    <c:v>13:45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6">
                    <c:v> Дата отключения утечки,  ч-м-г</c:v>
                  </c:pt>
                  <c:pt idx="46">
                    <c:v>18.06.19</c:v>
                  </c:pt>
                  <c:pt idx="47">
                    <c:v>04.07.19</c:v>
                  </c:pt>
                  <c:pt idx="48">
                    <c:v>09.07.19</c:v>
                  </c:pt>
                  <c:pt idx="49">
                    <c:v>15.07.19</c:v>
                  </c:pt>
                  <c:pt idx="50">
                    <c:v>30.07.19</c:v>
                  </c:pt>
                  <c:pt idx="51">
                    <c:v>30.07.19</c:v>
                  </c:pt>
                  <c:pt idx="52">
                    <c:v>31.07.19</c:v>
                  </c:pt>
                  <c:pt idx="53">
                    <c:v>01.08.19</c:v>
                  </c:pt>
                  <c:pt idx="54">
                    <c:v>01.08.19</c:v>
                  </c:pt>
                  <c:pt idx="55">
                    <c:v>01.08.19</c:v>
                  </c:pt>
                  <c:pt idx="56">
                    <c:v>01.08.19</c:v>
                  </c:pt>
                  <c:pt idx="57">
                    <c:v>12.08.19</c:v>
                  </c:pt>
                  <c:pt idx="58">
                    <c:v>12.08.19</c:v>
                  </c:pt>
                  <c:pt idx="59">
                    <c:v>12.08.19</c:v>
                  </c:pt>
                  <c:pt idx="60">
                    <c:v>14.08.19</c:v>
                  </c:pt>
                  <c:pt idx="61">
                    <c:v>14.08.19</c:v>
                  </c:pt>
                  <c:pt idx="62">
                    <c:v>20.08.19</c:v>
                  </c:pt>
                  <c:pt idx="63">
                    <c:v>21.08.19</c:v>
                  </c:pt>
                  <c:pt idx="64">
                    <c:v>28.08.19</c:v>
                  </c:pt>
                  <c:pt idx="65">
                    <c:v>22.08.19</c:v>
                  </c:pt>
                  <c:pt idx="66">
                    <c:v>27.08.19</c:v>
                  </c:pt>
                  <c:pt idx="67">
                    <c:v>02.09.19</c:v>
                  </c:pt>
                  <c:pt idx="70">
                    <c:v>28.08.19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6">
                    <c:v>Время начала исчисления утечки, час-мин</c:v>
                  </c:pt>
                  <c:pt idx="46">
                    <c:v>10:49</c:v>
                  </c:pt>
                  <c:pt idx="47">
                    <c:v>12:55</c:v>
                  </c:pt>
                  <c:pt idx="48">
                    <c:v>13:00</c:v>
                  </c:pt>
                  <c:pt idx="49">
                    <c:v>12:30</c:v>
                  </c:pt>
                  <c:pt idx="50">
                    <c:v>18:20</c:v>
                  </c:pt>
                  <c:pt idx="51">
                    <c:v>16:03</c:v>
                  </c:pt>
                  <c:pt idx="52">
                    <c:v>11:10</c:v>
                  </c:pt>
                  <c:pt idx="53">
                    <c:v>15:00</c:v>
                  </c:pt>
                  <c:pt idx="54">
                    <c:v>13:45</c:v>
                  </c:pt>
                  <c:pt idx="55">
                    <c:v>14:50</c:v>
                  </c:pt>
                  <c:pt idx="56">
                    <c:v>9:30</c:v>
                  </c:pt>
                  <c:pt idx="57">
                    <c:v>11:59</c:v>
                  </c:pt>
                  <c:pt idx="58">
                    <c:v>16:45</c:v>
                  </c:pt>
                  <c:pt idx="59">
                    <c:v>19:35</c:v>
                  </c:pt>
                  <c:pt idx="60">
                    <c:v>16:00</c:v>
                  </c:pt>
                  <c:pt idx="61">
                    <c:v>13:35</c:v>
                  </c:pt>
                  <c:pt idx="62">
                    <c:v>7:36</c:v>
                  </c:pt>
                  <c:pt idx="63">
                    <c:v>14:40</c:v>
                  </c:pt>
                  <c:pt idx="64">
                    <c:v>9:30</c:v>
                  </c:pt>
                  <c:pt idx="65">
                    <c:v>13:00</c:v>
                  </c:pt>
                  <c:pt idx="67">
                    <c:v>14:55</c:v>
                  </c:pt>
                  <c:pt idx="70">
                    <c:v>13:35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6">
                    <c:v> Дата начала исчисления утечки,  ч-м-г</c:v>
                  </c:pt>
                  <c:pt idx="46">
                    <c:v>18.06.19</c:v>
                  </c:pt>
                  <c:pt idx="47">
                    <c:v>04.07.19</c:v>
                  </c:pt>
                  <c:pt idx="48">
                    <c:v>09.07.19</c:v>
                  </c:pt>
                  <c:pt idx="49">
                    <c:v>15.07.19</c:v>
                  </c:pt>
                  <c:pt idx="50">
                    <c:v>19.07.19</c:v>
                  </c:pt>
                  <c:pt idx="51">
                    <c:v>29.07.19</c:v>
                  </c:pt>
                  <c:pt idx="52">
                    <c:v>31.07.19</c:v>
                  </c:pt>
                  <c:pt idx="53">
                    <c:v>19.07.19</c:v>
                  </c:pt>
                  <c:pt idx="54">
                    <c:v>01.08.19</c:v>
                  </c:pt>
                  <c:pt idx="55">
                    <c:v>30.07.19</c:v>
                  </c:pt>
                  <c:pt idx="56">
                    <c:v>31.07.19</c:v>
                  </c:pt>
                  <c:pt idx="57">
                    <c:v>06.08.19</c:v>
                  </c:pt>
                  <c:pt idx="58">
                    <c:v>12.08.19</c:v>
                  </c:pt>
                  <c:pt idx="59">
                    <c:v>09.08.19</c:v>
                  </c:pt>
                  <c:pt idx="60">
                    <c:v>02.07.19</c:v>
                  </c:pt>
                  <c:pt idx="61">
                    <c:v>14.08.19</c:v>
                  </c:pt>
                  <c:pt idx="62">
                    <c:v>20.08.19</c:v>
                  </c:pt>
                  <c:pt idx="63">
                    <c:v>21.08.19</c:v>
                  </c:pt>
                  <c:pt idx="64">
                    <c:v>28.08.19</c:v>
                  </c:pt>
                  <c:pt idx="65">
                    <c:v>22.08.19</c:v>
                  </c:pt>
                  <c:pt idx="66">
                    <c:v>27.08.19</c:v>
                  </c:pt>
                  <c:pt idx="67">
                    <c:v>30.08.19</c:v>
                  </c:pt>
                  <c:pt idx="70">
                    <c:v>28.08.19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6">
                    <c:v>Дата последнего обхода,  ч-м-г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6">
                    <c:v> Эквивалентный диаметр отверстия, мм</c:v>
                  </c:pt>
                  <c:pt idx="46">
                    <c:v>1.9</c:v>
                  </c:pt>
                  <c:pt idx="48">
                    <c:v>4</c:v>
                  </c:pt>
                  <c:pt idx="49">
                    <c:v>1</c:v>
                  </c:pt>
                  <c:pt idx="50">
                    <c:v>3</c:v>
                  </c:pt>
                  <c:pt idx="51">
                    <c:v>3</c:v>
                  </c:pt>
                  <c:pt idx="52">
                    <c:v>5.1</c:v>
                  </c:pt>
                  <c:pt idx="53">
                    <c:v>3</c:v>
                  </c:pt>
                  <c:pt idx="54">
                    <c:v>3.1</c:v>
                  </c:pt>
                  <c:pt idx="55">
                    <c:v>2</c:v>
                  </c:pt>
                  <c:pt idx="56">
                    <c:v>4</c:v>
                  </c:pt>
                  <c:pt idx="57">
                    <c:v>2.8</c:v>
                  </c:pt>
                  <c:pt idx="59">
                    <c:v>3</c:v>
                  </c:pt>
                  <c:pt idx="60">
                    <c:v>1.9</c:v>
                  </c:pt>
                  <c:pt idx="64">
                    <c:v>3</c:v>
                  </c:pt>
                  <c:pt idx="65">
                    <c:v>1</c:v>
                  </c:pt>
                  <c:pt idx="66">
                    <c:v>1.6</c:v>
                  </c:pt>
                  <c:pt idx="67">
                    <c:v>1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5">
                    <c:v>с 01.08.19 г. по 31.08.19 г.</c:v>
                  </c:pt>
                  <c:pt idx="36">
                    <c:v> Избыточное давление в трубопроводе, ати</c:v>
                  </c:pt>
                  <c:pt idx="46">
                    <c:v>3.9</c:v>
                  </c:pt>
                  <c:pt idx="47">
                    <c:v>5.2</c:v>
                  </c:pt>
                  <c:pt idx="48">
                    <c:v>4.2</c:v>
                  </c:pt>
                  <c:pt idx="49">
                    <c:v>6</c:v>
                  </c:pt>
                  <c:pt idx="50">
                    <c:v>2.7</c:v>
                  </c:pt>
                  <c:pt idx="51">
                    <c:v>4.9</c:v>
                  </c:pt>
                  <c:pt idx="52">
                    <c:v>6</c:v>
                  </c:pt>
                  <c:pt idx="53">
                    <c:v>2.7</c:v>
                  </c:pt>
                  <c:pt idx="54">
                    <c:v>2.6</c:v>
                  </c:pt>
                  <c:pt idx="55">
                    <c:v>5</c:v>
                  </c:pt>
                  <c:pt idx="56">
                    <c:v>3</c:v>
                  </c:pt>
                  <c:pt idx="57">
                    <c:v>5</c:v>
                  </c:pt>
                  <c:pt idx="58">
                    <c:v>5.2</c:v>
                  </c:pt>
                  <c:pt idx="59">
                    <c:v>2.4</c:v>
                  </c:pt>
                  <c:pt idx="60">
                    <c:v>3.1</c:v>
                  </c:pt>
                  <c:pt idx="61">
                    <c:v>4.5</c:v>
                  </c:pt>
                  <c:pt idx="62">
                    <c:v>5.1</c:v>
                  </c:pt>
                  <c:pt idx="63">
                    <c:v>5</c:v>
                  </c:pt>
                  <c:pt idx="64">
                    <c:v>5.8</c:v>
                  </c:pt>
                  <c:pt idx="65">
                    <c:v>5</c:v>
                  </c:pt>
                  <c:pt idx="66">
                    <c:v>5.5</c:v>
                  </c:pt>
                  <c:pt idx="67">
                    <c:v>4.3</c:v>
                  </c:pt>
                  <c:pt idx="70">
                    <c:v>6.5</c:v>
                  </c:pt>
                </c:lvl>
                <c:lvl>
                  <c:pt idx="34">
                    <c:v>Расчет сверхнормативных потерь воды через отверстия в трубопроводе</c:v>
                  </c:pt>
                  <c:pt idx="35">
                    <c:v>Устраненные</c:v>
                  </c:pt>
                  <c:pt idx="36">
                    <c:v> Место  утечки</c:v>
                  </c:pt>
                  <c:pt idx="46">
                    <c:v>D-44.11 - Демьяна Бедного 126</c:v>
                  </c:pt>
                  <c:pt idx="47">
                    <c:v>A-51.11 - Войкова 31/10</c:v>
                  </c:pt>
                  <c:pt idx="48">
                    <c:v>B-64.32 - Дзержинского 43</c:v>
                  </c:pt>
                  <c:pt idx="49">
                    <c:v>B-30.01 (B-30.01 - Степанова 17)</c:v>
                  </c:pt>
                  <c:pt idx="50">
                    <c:v>a-17.18 - A- 17.22</c:v>
                  </c:pt>
                  <c:pt idx="51">
                    <c:v>D-72.01 (D-72 - D-72.01)</c:v>
                  </c:pt>
                  <c:pt idx="52">
                    <c:v>C-52.06/1 - C-52.06</c:v>
                  </c:pt>
                  <c:pt idx="53">
                    <c:v>C-21.36 - C-21.42</c:v>
                  </c:pt>
                  <c:pt idx="54">
                    <c:v>D-65.01 - Ташкентская 99</c:v>
                  </c:pt>
                  <c:pt idx="55">
                    <c:v>B-131.35 - B-131.37</c:v>
                  </c:pt>
                  <c:pt idx="56">
                    <c:v>D-168.09 - D-168.47</c:v>
                  </c:pt>
                  <c:pt idx="57">
                    <c:v>B-134.121 - В-134.69</c:v>
                  </c:pt>
                  <c:pt idx="58">
                    <c:v>B-120.05 - Станко 25</c:v>
                  </c:pt>
                  <c:pt idx="59">
                    <c:v>B-112.06 - Парижской Коммуны 18</c:v>
                  </c:pt>
                  <c:pt idx="60">
                    <c:v>D-33.16 (D-33.16 - D-33.18)</c:v>
                  </c:pt>
                  <c:pt idx="61">
                    <c:v>D-33.52 - Кавалерийская 58</c:v>
                  </c:pt>
                  <c:pt idx="62">
                    <c:v>A-81.01 - Генерала Горбатова 15</c:v>
                  </c:pt>
                  <c:pt idx="63">
                    <c:v>B-89.06 - Парижской Коммуны 7б</c:v>
                  </c:pt>
                  <c:pt idx="64">
                    <c:v>C-21.56 - Громобоя 54</c:v>
                  </c:pt>
                  <c:pt idx="65">
                    <c:v>Лежневская 205 Б - Лежневская 205 В</c:v>
                  </c:pt>
                  <c:pt idx="66">
                    <c:v>Любимова 5 прачка - кот. 20 бывшая</c:v>
                  </c:pt>
                  <c:pt idx="67">
                    <c:v>Кох. Шоссе 14 корпус 2 - корпус 3</c:v>
                  </c:pt>
                  <c:pt idx="70">
                    <c:v>ЦТП№123 5 Проезд.19 - C-43.28</c:v>
                  </c:pt>
                  <c:pt idx="71">
                    <c:v>ИТОГО</c:v>
                  </c:pt>
                </c:lvl>
              </c:multiLvlStrCache>
            </c:multiLvlStrRef>
          </c:cat>
          <c:val>
            <c:numRef>
              <c:f>'1 р-н общ.'!$N$5:$N$75</c:f>
              <c:numCache>
                <c:formatCode>General</c:formatCode>
                <c:ptCount val="36"/>
                <c:pt idx="0">
                  <c:v>0</c:v>
                </c:pt>
                <c:pt idx="2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</c:ser>
        <c:gapWidth val="219"/>
        <c:overlap val="-27"/>
        <c:axId val="33178368"/>
        <c:axId val="33179904"/>
      </c:barChart>
      <c:catAx>
        <c:axId val="3317836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179904"/>
        <c:crosses val="autoZero"/>
        <c:auto val="1"/>
        <c:lblAlgn val="ctr"/>
        <c:lblOffset val="100"/>
      </c:catAx>
      <c:valAx>
        <c:axId val="331799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17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4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7850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2"/>
  </sheetPr>
  <dimension ref="A1:N191"/>
  <sheetViews>
    <sheetView tabSelected="1" view="pageBreakPreview" zoomScaleNormal="75" zoomScaleSheetLayoutView="75" workbookViewId="0">
      <selection activeCell="G24" sqref="G24"/>
    </sheetView>
  </sheetViews>
  <sheetFormatPr defaultRowHeight="12.75" outlineLevelCol="1"/>
  <cols>
    <col min="1" max="1" width="5.5703125" customWidth="1"/>
    <col min="2" max="2" width="9.140625" hidden="1" customWidth="1" outlineLevel="1"/>
    <col min="3" max="3" width="38" customWidth="1" collapsed="1"/>
    <col min="4" max="4" width="9.85546875" customWidth="1"/>
    <col min="6" max="7" width="9.85546875" customWidth="1"/>
    <col min="9" max="9" width="9.85546875" customWidth="1"/>
    <col min="13" max="13" width="13.7109375" customWidth="1"/>
    <col min="14" max="14" width="26.42578125" customWidth="1"/>
  </cols>
  <sheetData>
    <row r="1" spans="1:14" ht="15.75">
      <c r="A1" s="1"/>
      <c r="B1" s="1"/>
      <c r="N1" s="2" t="s">
        <v>0</v>
      </c>
    </row>
    <row r="2" spans="1:14">
      <c r="A2" s="47"/>
      <c r="B2" s="47"/>
      <c r="C2" s="47"/>
      <c r="D2" s="49"/>
      <c r="E2" s="49"/>
      <c r="F2" s="49"/>
      <c r="N2" s="3" t="s">
        <v>27</v>
      </c>
    </row>
    <row r="3" spans="1:14">
      <c r="A3" s="47"/>
      <c r="B3" s="47"/>
      <c r="C3" s="47"/>
      <c r="D3" s="49"/>
      <c r="E3" s="49"/>
      <c r="F3" s="49"/>
      <c r="N3" s="3" t="s">
        <v>67</v>
      </c>
    </row>
    <row r="4" spans="1:14" ht="15.75">
      <c r="A4" s="4" t="s">
        <v>1</v>
      </c>
      <c r="B4" s="4"/>
    </row>
    <row r="5" spans="1:14" ht="15.75">
      <c r="A5" s="112" t="s">
        <v>23</v>
      </c>
      <c r="B5" s="112"/>
      <c r="C5" s="112" t="s">
        <v>22</v>
      </c>
      <c r="D5" s="112" t="s">
        <v>22</v>
      </c>
      <c r="E5" s="112" t="s">
        <v>22</v>
      </c>
      <c r="F5" s="112" t="s">
        <v>22</v>
      </c>
      <c r="G5" s="112" t="s">
        <v>22</v>
      </c>
      <c r="H5" s="112" t="s">
        <v>22</v>
      </c>
      <c r="I5" s="112" t="s">
        <v>22</v>
      </c>
      <c r="J5" s="112" t="s">
        <v>22</v>
      </c>
      <c r="K5" s="112" t="s">
        <v>22</v>
      </c>
      <c r="L5" s="112" t="s">
        <v>22</v>
      </c>
      <c r="M5" s="112" t="s">
        <v>22</v>
      </c>
      <c r="N5" s="112" t="s">
        <v>22</v>
      </c>
    </row>
    <row r="6" spans="1:14" ht="14.25" thickBot="1">
      <c r="C6" s="5" t="s">
        <v>2</v>
      </c>
      <c r="D6" s="51" t="s">
        <v>33</v>
      </c>
      <c r="E6" s="51"/>
      <c r="F6" s="51"/>
      <c r="K6" s="119" t="s">
        <v>29</v>
      </c>
      <c r="L6" s="119"/>
      <c r="M6" s="119"/>
    </row>
    <row r="7" spans="1:14" ht="12.75" customHeight="1">
      <c r="A7" s="107" t="s">
        <v>3</v>
      </c>
      <c r="B7" s="107" t="s">
        <v>30</v>
      </c>
      <c r="C7" s="116" t="s">
        <v>4</v>
      </c>
      <c r="D7" s="141" t="s">
        <v>5</v>
      </c>
      <c r="E7" s="144" t="s">
        <v>6</v>
      </c>
      <c r="F7" s="123" t="s">
        <v>7</v>
      </c>
      <c r="G7" s="126" t="s">
        <v>20</v>
      </c>
      <c r="H7" s="150" t="s">
        <v>21</v>
      </c>
      <c r="I7" s="120" t="s">
        <v>111</v>
      </c>
      <c r="J7" s="147" t="s">
        <v>8</v>
      </c>
      <c r="K7" s="135" t="s">
        <v>109</v>
      </c>
      <c r="L7" s="138" t="s">
        <v>9</v>
      </c>
      <c r="M7" s="132" t="s">
        <v>110</v>
      </c>
      <c r="N7" s="129" t="s">
        <v>10</v>
      </c>
    </row>
    <row r="8" spans="1:14">
      <c r="A8" s="108"/>
      <c r="B8" s="108"/>
      <c r="C8" s="108"/>
      <c r="D8" s="142"/>
      <c r="E8" s="145"/>
      <c r="F8" s="124"/>
      <c r="G8" s="127"/>
      <c r="H8" s="151"/>
      <c r="I8" s="121"/>
      <c r="J8" s="148"/>
      <c r="K8" s="136"/>
      <c r="L8" s="139"/>
      <c r="M8" s="133"/>
      <c r="N8" s="130"/>
    </row>
    <row r="9" spans="1:14">
      <c r="A9" s="108"/>
      <c r="B9" s="108"/>
      <c r="C9" s="108"/>
      <c r="D9" s="142"/>
      <c r="E9" s="145"/>
      <c r="F9" s="124"/>
      <c r="G9" s="127"/>
      <c r="H9" s="151"/>
      <c r="I9" s="121"/>
      <c r="J9" s="148"/>
      <c r="K9" s="136"/>
      <c r="L9" s="139"/>
      <c r="M9" s="133"/>
      <c r="N9" s="130"/>
    </row>
    <row r="10" spans="1:14">
      <c r="A10" s="108"/>
      <c r="B10" s="108"/>
      <c r="C10" s="108"/>
      <c r="D10" s="142"/>
      <c r="E10" s="145"/>
      <c r="F10" s="124"/>
      <c r="G10" s="127"/>
      <c r="H10" s="151"/>
      <c r="I10" s="121"/>
      <c r="J10" s="148"/>
      <c r="K10" s="136"/>
      <c r="L10" s="139"/>
      <c r="M10" s="133"/>
      <c r="N10" s="130"/>
    </row>
    <row r="11" spans="1:14">
      <c r="A11" s="108"/>
      <c r="B11" s="108"/>
      <c r="C11" s="108"/>
      <c r="D11" s="142"/>
      <c r="E11" s="145"/>
      <c r="F11" s="124"/>
      <c r="G11" s="127"/>
      <c r="H11" s="151"/>
      <c r="I11" s="121"/>
      <c r="J11" s="148"/>
      <c r="K11" s="136"/>
      <c r="L11" s="139"/>
      <c r="M11" s="133"/>
      <c r="N11" s="130"/>
    </row>
    <row r="12" spans="1:14">
      <c r="A12" s="108"/>
      <c r="B12" s="108"/>
      <c r="C12" s="108"/>
      <c r="D12" s="142"/>
      <c r="E12" s="145"/>
      <c r="F12" s="124"/>
      <c r="G12" s="127"/>
      <c r="H12" s="151"/>
      <c r="I12" s="121"/>
      <c r="J12" s="148"/>
      <c r="K12" s="136"/>
      <c r="L12" s="139"/>
      <c r="M12" s="133"/>
      <c r="N12" s="130"/>
    </row>
    <row r="13" spans="1:14">
      <c r="A13" s="108"/>
      <c r="B13" s="108"/>
      <c r="C13" s="108"/>
      <c r="D13" s="142"/>
      <c r="E13" s="145"/>
      <c r="F13" s="124"/>
      <c r="G13" s="127"/>
      <c r="H13" s="151"/>
      <c r="I13" s="121"/>
      <c r="J13" s="148"/>
      <c r="K13" s="136"/>
      <c r="L13" s="139"/>
      <c r="M13" s="133"/>
      <c r="N13" s="130"/>
    </row>
    <row r="14" spans="1:14">
      <c r="A14" s="108"/>
      <c r="B14" s="108"/>
      <c r="C14" s="108"/>
      <c r="D14" s="142"/>
      <c r="E14" s="145"/>
      <c r="F14" s="124"/>
      <c r="G14" s="127"/>
      <c r="H14" s="151"/>
      <c r="I14" s="121"/>
      <c r="J14" s="148"/>
      <c r="K14" s="136"/>
      <c r="L14" s="139"/>
      <c r="M14" s="133"/>
      <c r="N14" s="130"/>
    </row>
    <row r="15" spans="1:14">
      <c r="A15" s="108"/>
      <c r="B15" s="108"/>
      <c r="C15" s="108"/>
      <c r="D15" s="142"/>
      <c r="E15" s="145"/>
      <c r="F15" s="124"/>
      <c r="G15" s="127"/>
      <c r="H15" s="151"/>
      <c r="I15" s="121"/>
      <c r="J15" s="148"/>
      <c r="K15" s="136"/>
      <c r="L15" s="139"/>
      <c r="M15" s="133"/>
      <c r="N15" s="130"/>
    </row>
    <row r="16" spans="1:14" ht="13.5" thickBot="1">
      <c r="A16" s="109"/>
      <c r="B16" s="109"/>
      <c r="C16" s="109"/>
      <c r="D16" s="143"/>
      <c r="E16" s="146"/>
      <c r="F16" s="125"/>
      <c r="G16" s="128"/>
      <c r="H16" s="152"/>
      <c r="I16" s="122"/>
      <c r="J16" s="149"/>
      <c r="K16" s="137"/>
      <c r="L16" s="140"/>
      <c r="M16" s="134"/>
      <c r="N16" s="131"/>
    </row>
    <row r="17" spans="1:14">
      <c r="A17" s="81">
        <f>IF(ISBLANK(C17),"",COUNTA($C$17:C17))</f>
        <v>1</v>
      </c>
      <c r="B17" s="6"/>
      <c r="C17" s="78" t="s">
        <v>55</v>
      </c>
      <c r="D17" s="57">
        <v>3.9</v>
      </c>
      <c r="E17" s="58">
        <v>1.9</v>
      </c>
      <c r="F17" s="59"/>
      <c r="G17" s="60">
        <v>43634</v>
      </c>
      <c r="H17" s="62">
        <v>0.45069444444444445</v>
      </c>
      <c r="I17" s="60">
        <v>43634</v>
      </c>
      <c r="J17" s="62">
        <v>0.46875</v>
      </c>
      <c r="K17" s="63">
        <f>0.00036*0.6*0.785*E17*E17*SQRT(2*9.81*D17*1000)</f>
        <v>0.16932161994668379</v>
      </c>
      <c r="L17" s="64">
        <f>(I17-G17+J17-H17)*24</f>
        <v>0.43333333333333313</v>
      </c>
      <c r="M17" s="28">
        <f>L17*K17</f>
        <v>7.3372701976896271E-2</v>
      </c>
      <c r="N17" s="7" t="s">
        <v>32</v>
      </c>
    </row>
    <row r="18" spans="1:14">
      <c r="A18" s="81">
        <f>IF(ISBLANK(C18),"",COUNTA($C$17:C18))</f>
        <v>2</v>
      </c>
      <c r="B18" s="6"/>
      <c r="C18" s="78" t="s">
        <v>43</v>
      </c>
      <c r="D18" s="57">
        <v>5.2</v>
      </c>
      <c r="E18" s="58"/>
      <c r="F18" s="59"/>
      <c r="G18" s="60">
        <v>43650</v>
      </c>
      <c r="H18" s="62">
        <v>0.53819444444444442</v>
      </c>
      <c r="I18" s="60">
        <v>43650</v>
      </c>
      <c r="J18" s="62">
        <v>0.58333333333333337</v>
      </c>
      <c r="K18" s="63">
        <f>0.00036*0.6*0.785*E18*E18*SQRT(2*9.81*D18*1000)</f>
        <v>0</v>
      </c>
      <c r="L18" s="64">
        <f>(I18-G18+J18-H18)*24</f>
        <v>1.0833333333333348</v>
      </c>
      <c r="M18" s="28">
        <f>L18*K18</f>
        <v>0</v>
      </c>
      <c r="N18" s="7" t="s">
        <v>44</v>
      </c>
    </row>
    <row r="19" spans="1:14">
      <c r="A19" s="81">
        <f>IF(ISBLANK(C19),"",COUNTA($C$17:C19))</f>
        <v>3</v>
      </c>
      <c r="B19" s="6"/>
      <c r="C19" s="78" t="s">
        <v>74</v>
      </c>
      <c r="D19" s="57">
        <v>4.2</v>
      </c>
      <c r="E19" s="58">
        <v>4</v>
      </c>
      <c r="F19" s="59"/>
      <c r="G19" s="60">
        <v>43655</v>
      </c>
      <c r="H19" s="62">
        <v>0.54166666666666663</v>
      </c>
      <c r="I19" s="60">
        <v>43655</v>
      </c>
      <c r="J19" s="62">
        <v>0.61458333333333337</v>
      </c>
      <c r="K19" s="63">
        <f>0.00036*0.6*0.785*E19*E19*SQRT(2*9.81*D19*1000)</f>
        <v>0.77878492682106182</v>
      </c>
      <c r="L19" s="64">
        <f>(I19-G19+J19-H19)*24</f>
        <v>1.7500000000000018</v>
      </c>
      <c r="M19" s="28">
        <f>L19*K19</f>
        <v>1.3628736219368596</v>
      </c>
      <c r="N19" s="88" t="s">
        <v>92</v>
      </c>
    </row>
    <row r="20" spans="1:14">
      <c r="A20" s="81">
        <f>IF(ISBLANK(C20),"",COUNTA($C$17:C20))</f>
        <v>4</v>
      </c>
      <c r="B20" s="6"/>
      <c r="C20" s="78" t="s">
        <v>76</v>
      </c>
      <c r="D20" s="57">
        <v>6</v>
      </c>
      <c r="E20" s="58">
        <v>1</v>
      </c>
      <c r="F20" s="59"/>
      <c r="G20" s="60">
        <v>43661</v>
      </c>
      <c r="H20" s="62">
        <v>0.52083333333333337</v>
      </c>
      <c r="I20" s="60">
        <v>43661</v>
      </c>
      <c r="J20" s="62">
        <v>0.6166666666666667</v>
      </c>
      <c r="K20" s="63">
        <f>0.00036*0.6*0.785*E20*E20*SQRT(2*9.81*D20*1000)</f>
        <v>5.8176626565932824E-2</v>
      </c>
      <c r="L20" s="64">
        <f>(I20-G20+J20-H20)*24</f>
        <v>2.2999999999999998</v>
      </c>
      <c r="M20" s="28">
        <f>L20*K20</f>
        <v>0.13380624110164549</v>
      </c>
      <c r="N20" s="7" t="s">
        <v>32</v>
      </c>
    </row>
    <row r="21" spans="1:14">
      <c r="A21" s="81">
        <f>IF(ISBLANK(C21),"",COUNTA($C$17:C21))</f>
        <v>5</v>
      </c>
      <c r="B21" s="6"/>
      <c r="C21" s="78" t="s">
        <v>48</v>
      </c>
      <c r="D21" s="57">
        <v>2.7</v>
      </c>
      <c r="E21" s="58">
        <v>3</v>
      </c>
      <c r="F21" s="59"/>
      <c r="G21" s="61">
        <v>43665</v>
      </c>
      <c r="H21" s="62">
        <v>0.76388888888888884</v>
      </c>
      <c r="I21" s="60">
        <v>43676</v>
      </c>
      <c r="J21" s="62">
        <v>0.4513888888888889</v>
      </c>
      <c r="K21" s="63">
        <f>0.00036*0.6*0.785*E21*E21*SQRT(2*9.81*D21*1000)</f>
        <v>0.35123460759822406</v>
      </c>
      <c r="L21" s="64">
        <f>(I21-G21+J21-H21)*24</f>
        <v>256.5</v>
      </c>
      <c r="M21" s="28">
        <f t="shared" ref="M21:M27" si="0">L21*K21</f>
        <v>90.091676848944473</v>
      </c>
      <c r="N21" s="7" t="s">
        <v>32</v>
      </c>
    </row>
    <row r="22" spans="1:14">
      <c r="A22" s="81">
        <f>IF(ISBLANK(C22),"",COUNTA($C$17:C22))</f>
        <v>6</v>
      </c>
      <c r="B22" s="6"/>
      <c r="C22" s="78" t="s">
        <v>35</v>
      </c>
      <c r="D22" s="57">
        <v>4.9000000000000004</v>
      </c>
      <c r="E22" s="58">
        <v>3</v>
      </c>
      <c r="F22" s="59"/>
      <c r="G22" s="61">
        <v>43675</v>
      </c>
      <c r="H22" s="62">
        <v>0.66874999999999996</v>
      </c>
      <c r="I22" s="60">
        <v>43676</v>
      </c>
      <c r="J22" s="62">
        <v>0.3347222222222222</v>
      </c>
      <c r="K22" s="63">
        <f t="shared" ref="K22:K74" si="1">0.00036*0.6*0.785*E22*E22*SQRT(2*9.81*D22*1000)</f>
        <v>0.47316592223961024</v>
      </c>
      <c r="L22" s="64">
        <f t="shared" ref="L22:L74" si="2">(I22-G22+J22-H22)*24</f>
        <v>15.983333333333333</v>
      </c>
      <c r="M22" s="28">
        <f t="shared" si="0"/>
        <v>7.5627686571297703</v>
      </c>
      <c r="N22" s="7" t="s">
        <v>32</v>
      </c>
    </row>
    <row r="23" spans="1:14">
      <c r="A23" s="81">
        <f>IF(ISBLANK(C23),"",COUNTA($C$17:C23))</f>
        <v>7</v>
      </c>
      <c r="B23" s="6"/>
      <c r="C23" s="82" t="s">
        <v>42</v>
      </c>
      <c r="D23" s="58">
        <v>6</v>
      </c>
      <c r="E23" s="57">
        <v>5.0999999999999996</v>
      </c>
      <c r="F23" s="59"/>
      <c r="G23" s="60">
        <v>43677</v>
      </c>
      <c r="H23" s="62">
        <v>0.46527777777777773</v>
      </c>
      <c r="I23" s="60">
        <v>43677</v>
      </c>
      <c r="J23" s="62">
        <v>0.49305555555555558</v>
      </c>
      <c r="K23" s="63">
        <f>0.00036*0.6*0.785*E23*E23*SQRT(2*9.81*D23*1000)</f>
        <v>1.5131740569799126</v>
      </c>
      <c r="L23" s="64">
        <f>(I23-G23+J23-H23)*24</f>
        <v>0.66666666666666829</v>
      </c>
      <c r="M23" s="28">
        <f t="shared" si="0"/>
        <v>1.0087827046532776</v>
      </c>
      <c r="N23" s="7" t="s">
        <v>32</v>
      </c>
    </row>
    <row r="24" spans="1:14">
      <c r="A24" s="81">
        <f>IF(ISBLANK(C24),"",COUNTA($C$17:C24))</f>
        <v>8</v>
      </c>
      <c r="B24" s="6"/>
      <c r="C24" s="78" t="s">
        <v>39</v>
      </c>
      <c r="D24" s="57">
        <v>2.7</v>
      </c>
      <c r="E24" s="58">
        <v>3</v>
      </c>
      <c r="F24" s="59"/>
      <c r="G24" s="61">
        <v>43665</v>
      </c>
      <c r="H24" s="62">
        <v>0.625</v>
      </c>
      <c r="I24" s="60">
        <v>43678</v>
      </c>
      <c r="J24" s="62">
        <v>0.39930555555555558</v>
      </c>
      <c r="K24" s="63">
        <f t="shared" si="1"/>
        <v>0.35123460759822406</v>
      </c>
      <c r="L24" s="64">
        <f t="shared" si="2"/>
        <v>306.58333333333331</v>
      </c>
      <c r="M24" s="28">
        <f t="shared" si="0"/>
        <v>107.68267677948886</v>
      </c>
      <c r="N24" s="7" t="s">
        <v>32</v>
      </c>
    </row>
    <row r="25" spans="1:14">
      <c r="A25" s="81">
        <f>IF(ISBLANK(C25),"",COUNTA($C$17:C25))</f>
        <v>9</v>
      </c>
      <c r="B25" s="6"/>
      <c r="C25" s="78" t="s">
        <v>40</v>
      </c>
      <c r="D25" s="57">
        <v>2.6</v>
      </c>
      <c r="E25" s="58">
        <v>3.1</v>
      </c>
      <c r="F25" s="59"/>
      <c r="G25" s="60">
        <v>43678</v>
      </c>
      <c r="H25" s="62">
        <v>0.57291666666666663</v>
      </c>
      <c r="I25" s="60">
        <v>43678</v>
      </c>
      <c r="J25" s="62">
        <v>0.57430555555555551</v>
      </c>
      <c r="K25" s="63">
        <f t="shared" si="1"/>
        <v>0.36802978763664923</v>
      </c>
      <c r="L25" s="64">
        <f t="shared" si="2"/>
        <v>3.3333333333333215E-2</v>
      </c>
      <c r="M25" s="28">
        <f t="shared" si="0"/>
        <v>1.2267659587888264E-2</v>
      </c>
      <c r="N25" s="7" t="s">
        <v>47</v>
      </c>
    </row>
    <row r="26" spans="1:14">
      <c r="A26" s="81">
        <f>IF(ISBLANK(C26),"",COUNTA($C$17:C26))</f>
        <v>10</v>
      </c>
      <c r="B26" s="6"/>
      <c r="C26" s="78" t="s">
        <v>41</v>
      </c>
      <c r="D26" s="57">
        <v>5</v>
      </c>
      <c r="E26" s="58">
        <v>2</v>
      </c>
      <c r="F26" s="59"/>
      <c r="G26" s="61">
        <v>43676</v>
      </c>
      <c r="H26" s="62">
        <v>0.61805555555555558</v>
      </c>
      <c r="I26" s="60">
        <v>43678</v>
      </c>
      <c r="J26" s="62">
        <v>0.41666666666666669</v>
      </c>
      <c r="K26" s="63">
        <f t="shared" si="1"/>
        <v>0.21243100459810479</v>
      </c>
      <c r="L26" s="64">
        <f t="shared" si="2"/>
        <v>43.166666666666664</v>
      </c>
      <c r="M26" s="28">
        <f t="shared" si="0"/>
        <v>9.1699383651515234</v>
      </c>
      <c r="N26" s="7" t="s">
        <v>32</v>
      </c>
    </row>
    <row r="27" spans="1:14">
      <c r="A27" s="81">
        <f>IF(ISBLANK(C27),"",COUNTA($C$17:C27))</f>
        <v>11</v>
      </c>
      <c r="B27" s="6"/>
      <c r="C27" s="78" t="s">
        <v>45</v>
      </c>
      <c r="D27" s="57">
        <v>3</v>
      </c>
      <c r="E27" s="58">
        <v>4</v>
      </c>
      <c r="F27" s="59"/>
      <c r="G27" s="61">
        <v>43677</v>
      </c>
      <c r="H27" s="62">
        <v>0.39583333333333331</v>
      </c>
      <c r="I27" s="60">
        <v>43678</v>
      </c>
      <c r="J27" s="62">
        <v>0.47916666666666669</v>
      </c>
      <c r="K27" s="63">
        <f t="shared" si="1"/>
        <v>0.65819339442125679</v>
      </c>
      <c r="L27" s="64">
        <f t="shared" si="2"/>
        <v>26.000000000000004</v>
      </c>
      <c r="M27" s="28">
        <f t="shared" si="0"/>
        <v>17.113028254952678</v>
      </c>
      <c r="N27" s="7" t="s">
        <v>32</v>
      </c>
    </row>
    <row r="28" spans="1:14">
      <c r="A28" s="81">
        <f>IF(ISBLANK(C28),"",COUNTA($C$17:C28))</f>
        <v>12</v>
      </c>
      <c r="B28" s="6"/>
      <c r="C28" s="78" t="s">
        <v>56</v>
      </c>
      <c r="D28" s="57">
        <v>5</v>
      </c>
      <c r="E28" s="58">
        <v>2.8</v>
      </c>
      <c r="F28" s="59"/>
      <c r="G28" s="61">
        <v>43683</v>
      </c>
      <c r="H28" s="62">
        <v>0.4993055555555555</v>
      </c>
      <c r="I28" s="60">
        <v>43689</v>
      </c>
      <c r="J28" s="62">
        <v>0.4548611111111111</v>
      </c>
      <c r="K28" s="63">
        <f t="shared" si="1"/>
        <v>0.41636476901228542</v>
      </c>
      <c r="L28" s="64">
        <f t="shared" si="2"/>
        <v>142.93333333333331</v>
      </c>
      <c r="M28" s="28">
        <f t="shared" ref="M28:M34" si="3">L28*K28</f>
        <v>59.51240431748932</v>
      </c>
      <c r="N28" s="7" t="s">
        <v>32</v>
      </c>
    </row>
    <row r="29" spans="1:14">
      <c r="A29" s="81">
        <f>IF(ISBLANK(C29),"",COUNTA($C$17:C29))</f>
        <v>13</v>
      </c>
      <c r="B29" s="6"/>
      <c r="C29" s="78" t="s">
        <v>57</v>
      </c>
      <c r="D29" s="57">
        <v>5.2</v>
      </c>
      <c r="E29" s="58"/>
      <c r="F29" s="59"/>
      <c r="G29" s="61">
        <v>43689</v>
      </c>
      <c r="H29" s="62">
        <v>0.69791666666666663</v>
      </c>
      <c r="I29" s="60">
        <v>43689</v>
      </c>
      <c r="J29" s="62">
        <v>0.72222222222222221</v>
      </c>
      <c r="K29" s="63">
        <f t="shared" si="1"/>
        <v>0</v>
      </c>
      <c r="L29" s="64">
        <f t="shared" si="2"/>
        <v>0.58333333333333393</v>
      </c>
      <c r="M29" s="28">
        <f t="shared" si="3"/>
        <v>0</v>
      </c>
      <c r="N29" s="7" t="s">
        <v>61</v>
      </c>
    </row>
    <row r="30" spans="1:14">
      <c r="A30" s="81">
        <f>IF(ISBLANK(C30),"",COUNTA($C$17:C30))</f>
        <v>14</v>
      </c>
      <c r="B30" s="6"/>
      <c r="C30" s="78" t="s">
        <v>59</v>
      </c>
      <c r="D30" s="57">
        <v>2.4</v>
      </c>
      <c r="E30" s="58">
        <v>3</v>
      </c>
      <c r="F30" s="59"/>
      <c r="G30" s="61">
        <v>43686</v>
      </c>
      <c r="H30" s="62">
        <v>0.81597222222222221</v>
      </c>
      <c r="I30" s="60">
        <v>43689</v>
      </c>
      <c r="J30" s="62">
        <v>0.48888888888888887</v>
      </c>
      <c r="K30" s="63">
        <f t="shared" si="1"/>
        <v>0.33114716376013376</v>
      </c>
      <c r="L30" s="64">
        <f t="shared" si="2"/>
        <v>64.150000000000006</v>
      </c>
      <c r="M30" s="28">
        <f t="shared" si="3"/>
        <v>21.243090555212582</v>
      </c>
      <c r="N30" s="7" t="s">
        <v>32</v>
      </c>
    </row>
    <row r="31" spans="1:14">
      <c r="A31" s="81">
        <f>IF(ISBLANK(C31),"",COUNTA($C$17:C31))</f>
        <v>15</v>
      </c>
      <c r="B31" s="6"/>
      <c r="C31" s="78" t="s">
        <v>60</v>
      </c>
      <c r="D31" s="57">
        <v>3.1</v>
      </c>
      <c r="E31" s="58">
        <v>1.9</v>
      </c>
      <c r="F31" s="59"/>
      <c r="G31" s="61">
        <v>43648</v>
      </c>
      <c r="H31" s="62">
        <v>0.66666666666666663</v>
      </c>
      <c r="I31" s="60">
        <v>43691</v>
      </c>
      <c r="J31" s="62">
        <v>0.39027777777777778</v>
      </c>
      <c r="K31" s="63">
        <f t="shared" si="1"/>
        <v>0.15095967711079686</v>
      </c>
      <c r="L31" s="64">
        <f t="shared" si="2"/>
        <v>1025.3666666666668</v>
      </c>
      <c r="M31" s="28">
        <f t="shared" si="3"/>
        <v>154.7890209201741</v>
      </c>
      <c r="N31" s="7" t="s">
        <v>32</v>
      </c>
    </row>
    <row r="32" spans="1:14">
      <c r="A32" s="81">
        <f>IF(ISBLANK(C32),"",COUNTA($C$17:C32))</f>
        <v>16</v>
      </c>
      <c r="B32" s="6"/>
      <c r="C32" s="78" t="s">
        <v>64</v>
      </c>
      <c r="D32" s="57">
        <v>4.5</v>
      </c>
      <c r="E32" s="58"/>
      <c r="F32" s="59"/>
      <c r="G32" s="61">
        <v>43691</v>
      </c>
      <c r="H32" s="62">
        <v>0.56597222222222221</v>
      </c>
      <c r="I32" s="60">
        <v>43691</v>
      </c>
      <c r="J32" s="62">
        <v>0.56944444444444442</v>
      </c>
      <c r="K32" s="63">
        <f t="shared" si="1"/>
        <v>0</v>
      </c>
      <c r="L32" s="64">
        <f t="shared" si="2"/>
        <v>8.3333333333333037E-2</v>
      </c>
      <c r="M32" s="28">
        <f t="shared" si="3"/>
        <v>0</v>
      </c>
      <c r="N32" s="7" t="s">
        <v>65</v>
      </c>
    </row>
    <row r="33" spans="1:14">
      <c r="A33" s="81">
        <f>IF(ISBLANK(C33),"",COUNTA($C$17:C33))</f>
        <v>17</v>
      </c>
      <c r="B33" s="6"/>
      <c r="C33" s="78" t="s">
        <v>72</v>
      </c>
      <c r="D33" s="57">
        <v>5.0999999999999996</v>
      </c>
      <c r="E33" s="58"/>
      <c r="F33" s="59"/>
      <c r="G33" s="61">
        <v>43697</v>
      </c>
      <c r="H33" s="62">
        <v>0.31666666666666665</v>
      </c>
      <c r="I33" s="60">
        <v>43697</v>
      </c>
      <c r="J33" s="62">
        <v>0.34722222222222227</v>
      </c>
      <c r="K33" s="63">
        <f t="shared" si="1"/>
        <v>0</v>
      </c>
      <c r="L33" s="64">
        <f t="shared" si="2"/>
        <v>0.73333333333333472</v>
      </c>
      <c r="M33" s="28">
        <f t="shared" si="3"/>
        <v>0</v>
      </c>
      <c r="N33" s="7" t="s">
        <v>65</v>
      </c>
    </row>
    <row r="34" spans="1:14">
      <c r="A34" s="81">
        <f>IF(ISBLANK(C34),"",COUNTA($C$17:C34))</f>
        <v>18</v>
      </c>
      <c r="B34" s="6"/>
      <c r="C34" s="78" t="s">
        <v>78</v>
      </c>
      <c r="D34" s="57">
        <v>5</v>
      </c>
      <c r="E34" s="58"/>
      <c r="F34" s="59"/>
      <c r="G34" s="61">
        <v>43698</v>
      </c>
      <c r="H34" s="62">
        <v>0.61111111111111105</v>
      </c>
      <c r="I34" s="60">
        <v>43698</v>
      </c>
      <c r="J34" s="62">
        <v>0.61597222222222225</v>
      </c>
      <c r="K34" s="63">
        <f t="shared" si="1"/>
        <v>0</v>
      </c>
      <c r="L34" s="64">
        <f t="shared" si="2"/>
        <v>0.11666666666666892</v>
      </c>
      <c r="M34" s="28">
        <f t="shared" si="3"/>
        <v>0</v>
      </c>
      <c r="N34" s="7" t="s">
        <v>32</v>
      </c>
    </row>
    <row r="35" spans="1:14">
      <c r="A35" s="81">
        <f>IF(ISBLANK(C35),"",COUNTA($C$17:C35))</f>
        <v>19</v>
      </c>
      <c r="B35" s="6"/>
      <c r="C35" s="78" t="s">
        <v>100</v>
      </c>
      <c r="D35" s="57">
        <v>5.8</v>
      </c>
      <c r="E35" s="58">
        <v>3</v>
      </c>
      <c r="F35" s="59"/>
      <c r="G35" s="61">
        <v>43705</v>
      </c>
      <c r="H35" s="62">
        <v>0.39583333333333331</v>
      </c>
      <c r="I35" s="60">
        <v>43705</v>
      </c>
      <c r="J35" s="62">
        <v>0.40069444444444446</v>
      </c>
      <c r="K35" s="63">
        <f t="shared" si="1"/>
        <v>0.5147891864576738</v>
      </c>
      <c r="L35" s="64">
        <f t="shared" si="2"/>
        <v>0.11666666666666758</v>
      </c>
      <c r="M35" s="28">
        <f t="shared" ref="M35:M74" si="4">L35*K35</f>
        <v>6.0058738420062416E-2</v>
      </c>
      <c r="N35" s="7" t="s">
        <v>32</v>
      </c>
    </row>
    <row r="36" spans="1:14">
      <c r="A36" s="81">
        <f>IF(ISBLANK(C36),"",COUNTA($C$17:C36))</f>
        <v>20</v>
      </c>
      <c r="B36" s="6"/>
      <c r="C36" s="78" t="s">
        <v>101</v>
      </c>
      <c r="D36" s="57">
        <v>5</v>
      </c>
      <c r="E36" s="58">
        <v>1</v>
      </c>
      <c r="F36" s="59"/>
      <c r="G36" s="61">
        <v>43699</v>
      </c>
      <c r="H36" s="62">
        <v>0.54166666666666663</v>
      </c>
      <c r="I36" s="60">
        <v>43699</v>
      </c>
      <c r="J36" s="62">
        <v>0.5625</v>
      </c>
      <c r="K36" s="63">
        <f t="shared" si="1"/>
        <v>5.3107751149526199E-2</v>
      </c>
      <c r="L36" s="64">
        <f t="shared" si="2"/>
        <v>0.50000000000000089</v>
      </c>
      <c r="M36" s="28">
        <f t="shared" si="4"/>
        <v>2.6553875574763148E-2</v>
      </c>
      <c r="N36" s="7" t="s">
        <v>32</v>
      </c>
    </row>
    <row r="37" spans="1:14">
      <c r="A37" s="81">
        <f>IF(ISBLANK(C37),"",COUNTA($C$17:C37))</f>
        <v>21</v>
      </c>
      <c r="B37" s="6"/>
      <c r="C37" s="78" t="s">
        <v>103</v>
      </c>
      <c r="D37" s="57">
        <v>5.5</v>
      </c>
      <c r="E37" s="58">
        <v>1.6</v>
      </c>
      <c r="F37" s="59"/>
      <c r="G37" s="61">
        <v>43704</v>
      </c>
      <c r="H37" s="62"/>
      <c r="I37" s="60">
        <v>43704</v>
      </c>
      <c r="J37" s="62"/>
      <c r="K37" s="63">
        <f t="shared" si="1"/>
        <v>0.14259169103882655</v>
      </c>
      <c r="L37" s="64">
        <f t="shared" si="2"/>
        <v>0</v>
      </c>
      <c r="M37" s="28">
        <f t="shared" si="4"/>
        <v>0</v>
      </c>
      <c r="N37" s="7" t="s">
        <v>92</v>
      </c>
    </row>
    <row r="38" spans="1:14">
      <c r="A38" s="81">
        <f>IF(ISBLANK(C38),"",COUNTA($C$17:C38))</f>
        <v>22</v>
      </c>
      <c r="B38" s="6"/>
      <c r="C38" s="78" t="s">
        <v>104</v>
      </c>
      <c r="D38" s="57">
        <v>4.3</v>
      </c>
      <c r="E38" s="58">
        <v>1</v>
      </c>
      <c r="F38" s="59"/>
      <c r="G38" s="61">
        <v>43707</v>
      </c>
      <c r="H38" s="62">
        <v>0.62152777777777779</v>
      </c>
      <c r="I38" s="60">
        <v>43710</v>
      </c>
      <c r="J38" s="62">
        <v>0.39583333333333331</v>
      </c>
      <c r="K38" s="63">
        <f t="shared" si="1"/>
        <v>4.925010233144294E-2</v>
      </c>
      <c r="L38" s="64">
        <f t="shared" si="2"/>
        <v>66.583333333333343</v>
      </c>
      <c r="M38" s="28">
        <f t="shared" si="4"/>
        <v>3.2792359802352427</v>
      </c>
      <c r="N38" s="7" t="s">
        <v>105</v>
      </c>
    </row>
    <row r="39" spans="1:14" hidden="1">
      <c r="A39" s="81" t="str">
        <f>IF(ISBLANK(C39),"",COUNTA($C$17:C39))</f>
        <v/>
      </c>
      <c r="B39" s="6"/>
      <c r="C39" s="78"/>
      <c r="D39" s="57"/>
      <c r="E39" s="58"/>
      <c r="F39" s="59"/>
      <c r="G39" s="61"/>
      <c r="H39" s="62"/>
      <c r="I39" s="60"/>
      <c r="J39" s="62"/>
      <c r="K39" s="63">
        <f t="shared" si="1"/>
        <v>0</v>
      </c>
      <c r="L39" s="64">
        <f t="shared" si="2"/>
        <v>0</v>
      </c>
      <c r="M39" s="28">
        <f t="shared" si="4"/>
        <v>0</v>
      </c>
      <c r="N39" s="7"/>
    </row>
    <row r="40" spans="1:14" hidden="1">
      <c r="A40" s="81" t="str">
        <f>IF(ISBLANK(C40),"",COUNTA($C$17:C40))</f>
        <v/>
      </c>
      <c r="B40" s="6"/>
      <c r="C40" s="78"/>
      <c r="D40" s="57"/>
      <c r="E40" s="58"/>
      <c r="F40" s="59"/>
      <c r="G40" s="61"/>
      <c r="H40" s="62"/>
      <c r="I40" s="60"/>
      <c r="J40" s="62"/>
      <c r="K40" s="63">
        <f t="shared" si="1"/>
        <v>0</v>
      </c>
      <c r="L40" s="64">
        <f t="shared" si="2"/>
        <v>0</v>
      </c>
      <c r="M40" s="28">
        <f t="shared" si="4"/>
        <v>0</v>
      </c>
      <c r="N40" s="7"/>
    </row>
    <row r="41" spans="1:14" hidden="1">
      <c r="A41" s="81" t="str">
        <f>IF(ISBLANK(C41),"",COUNTA($C$17:C41))</f>
        <v/>
      </c>
      <c r="B41" s="6"/>
      <c r="C41" s="78"/>
      <c r="D41" s="57"/>
      <c r="E41" s="58"/>
      <c r="F41" s="59"/>
      <c r="G41" s="61"/>
      <c r="H41" s="62"/>
      <c r="I41" s="60"/>
      <c r="J41" s="62"/>
      <c r="K41" s="63">
        <f t="shared" si="1"/>
        <v>0</v>
      </c>
      <c r="L41" s="64">
        <f t="shared" si="2"/>
        <v>0</v>
      </c>
      <c r="M41" s="28">
        <f t="shared" si="4"/>
        <v>0</v>
      </c>
      <c r="N41" s="7"/>
    </row>
    <row r="42" spans="1:14" hidden="1">
      <c r="A42" s="81" t="str">
        <f>IF(ISBLANK(C42),"",COUNTA($C$17:C42))</f>
        <v/>
      </c>
      <c r="B42" s="6"/>
      <c r="C42" s="78"/>
      <c r="D42" s="57"/>
      <c r="E42" s="58"/>
      <c r="F42" s="59"/>
      <c r="G42" s="61"/>
      <c r="H42" s="62"/>
      <c r="I42" s="60"/>
      <c r="J42" s="62"/>
      <c r="K42" s="63">
        <f t="shared" si="1"/>
        <v>0</v>
      </c>
      <c r="L42" s="64">
        <f t="shared" si="2"/>
        <v>0</v>
      </c>
      <c r="M42" s="28">
        <f t="shared" si="4"/>
        <v>0</v>
      </c>
      <c r="N42" s="7"/>
    </row>
    <row r="43" spans="1:14" ht="13.5" hidden="1" thickBot="1">
      <c r="A43" s="81" t="str">
        <f>IF(ISBLANK(C43),"",COUNTA($C$17:C43))</f>
        <v/>
      </c>
      <c r="B43" s="6"/>
      <c r="C43" s="78"/>
      <c r="D43" s="57"/>
      <c r="E43" s="58"/>
      <c r="F43" s="59"/>
      <c r="G43" s="61"/>
      <c r="H43" s="62"/>
      <c r="I43" s="60"/>
      <c r="J43" s="62"/>
      <c r="K43" s="63">
        <f t="shared" si="1"/>
        <v>0</v>
      </c>
      <c r="L43" s="64">
        <f t="shared" si="2"/>
        <v>0</v>
      </c>
      <c r="M43" s="28">
        <f t="shared" si="4"/>
        <v>0</v>
      </c>
      <c r="N43" s="7"/>
    </row>
    <row r="44" spans="1:14" hidden="1">
      <c r="A44" s="81" t="str">
        <f>IF(ISBLANK(C44),"",COUNTA($C$17:C44))</f>
        <v/>
      </c>
      <c r="B44" s="6"/>
      <c r="C44" s="78"/>
      <c r="D44" s="57"/>
      <c r="E44" s="58"/>
      <c r="F44" s="59"/>
      <c r="G44" s="61"/>
      <c r="H44" s="62"/>
      <c r="I44" s="60"/>
      <c r="J44" s="62"/>
      <c r="K44" s="63">
        <f t="shared" si="1"/>
        <v>0</v>
      </c>
      <c r="L44" s="64">
        <f t="shared" si="2"/>
        <v>0</v>
      </c>
      <c r="M44" s="28">
        <f t="shared" si="4"/>
        <v>0</v>
      </c>
      <c r="N44" s="7"/>
    </row>
    <row r="45" spans="1:14" hidden="1">
      <c r="A45" s="81" t="str">
        <f>IF(ISBLANK(C45),"",COUNTA($C$17:C45))</f>
        <v/>
      </c>
      <c r="B45" s="6"/>
      <c r="C45" s="78"/>
      <c r="D45" s="57"/>
      <c r="E45" s="58"/>
      <c r="F45" s="59"/>
      <c r="G45" s="61"/>
      <c r="H45" s="62"/>
      <c r="I45" s="60"/>
      <c r="J45" s="62"/>
      <c r="K45" s="63">
        <f t="shared" si="1"/>
        <v>0</v>
      </c>
      <c r="L45" s="64">
        <f t="shared" si="2"/>
        <v>0</v>
      </c>
      <c r="M45" s="28">
        <f t="shared" si="4"/>
        <v>0</v>
      </c>
      <c r="N45" s="7"/>
    </row>
    <row r="46" spans="1:14" hidden="1">
      <c r="A46" s="81" t="str">
        <f>IF(ISBLANK(C46),"",COUNTA($C$17:C46))</f>
        <v/>
      </c>
      <c r="B46" s="6"/>
      <c r="C46" s="78"/>
      <c r="D46" s="57"/>
      <c r="E46" s="58"/>
      <c r="F46" s="59"/>
      <c r="G46" s="61"/>
      <c r="H46" s="62"/>
      <c r="I46" s="60"/>
      <c r="J46" s="62"/>
      <c r="K46" s="63">
        <f t="shared" si="1"/>
        <v>0</v>
      </c>
      <c r="L46" s="64">
        <f t="shared" si="2"/>
        <v>0</v>
      </c>
      <c r="M46" s="28">
        <f t="shared" si="4"/>
        <v>0</v>
      </c>
      <c r="N46" s="7"/>
    </row>
    <row r="47" spans="1:14" hidden="1">
      <c r="A47" s="81" t="str">
        <f>IF(ISBLANK(C47),"",COUNTA($C$17:C47))</f>
        <v/>
      </c>
      <c r="B47" s="6"/>
      <c r="C47" s="78"/>
      <c r="D47" s="57"/>
      <c r="E47" s="58"/>
      <c r="F47" s="59"/>
      <c r="G47" s="61"/>
      <c r="H47" s="62"/>
      <c r="I47" s="60"/>
      <c r="J47" s="62"/>
      <c r="K47" s="63">
        <f t="shared" si="1"/>
        <v>0</v>
      </c>
      <c r="L47" s="64">
        <f t="shared" si="2"/>
        <v>0</v>
      </c>
      <c r="M47" s="28">
        <f t="shared" si="4"/>
        <v>0</v>
      </c>
      <c r="N47" s="7"/>
    </row>
    <row r="48" spans="1:14" hidden="1">
      <c r="A48" s="81" t="str">
        <f>IF(ISBLANK(C48),"",COUNTA($C$17:C48))</f>
        <v/>
      </c>
      <c r="B48" s="6"/>
      <c r="C48" s="78"/>
      <c r="D48" s="57"/>
      <c r="E48" s="58"/>
      <c r="F48" s="59"/>
      <c r="G48" s="61"/>
      <c r="H48" s="62"/>
      <c r="I48" s="60"/>
      <c r="J48" s="62"/>
      <c r="K48" s="63">
        <f t="shared" si="1"/>
        <v>0</v>
      </c>
      <c r="L48" s="64">
        <f t="shared" si="2"/>
        <v>0</v>
      </c>
      <c r="M48" s="28">
        <f t="shared" si="4"/>
        <v>0</v>
      </c>
      <c r="N48" s="7"/>
    </row>
    <row r="49" spans="1:14" hidden="1">
      <c r="A49" s="81" t="str">
        <f>IF(ISBLANK(C49),"",COUNTA($C$17:C49))</f>
        <v/>
      </c>
      <c r="B49" s="6"/>
      <c r="C49" s="79"/>
      <c r="D49" s="57"/>
      <c r="E49" s="58"/>
      <c r="F49" s="59"/>
      <c r="G49" s="61"/>
      <c r="H49" s="62"/>
      <c r="I49" s="60"/>
      <c r="J49" s="62"/>
      <c r="K49" s="63">
        <f t="shared" si="1"/>
        <v>0</v>
      </c>
      <c r="L49" s="64">
        <f t="shared" si="2"/>
        <v>0</v>
      </c>
      <c r="M49" s="28">
        <f t="shared" si="4"/>
        <v>0</v>
      </c>
      <c r="N49" s="7"/>
    </row>
    <row r="50" spans="1:14" hidden="1">
      <c r="A50" s="81" t="str">
        <f>IF(ISBLANK(C50),"",COUNTA($C$17:C50))</f>
        <v/>
      </c>
      <c r="B50" s="6"/>
      <c r="C50" s="79"/>
      <c r="D50" s="57"/>
      <c r="E50" s="58"/>
      <c r="F50" s="59"/>
      <c r="G50" s="61"/>
      <c r="H50" s="62"/>
      <c r="I50" s="60"/>
      <c r="J50" s="62"/>
      <c r="K50" s="63">
        <f t="shared" si="1"/>
        <v>0</v>
      </c>
      <c r="L50" s="64">
        <f t="shared" si="2"/>
        <v>0</v>
      </c>
      <c r="M50" s="28">
        <f t="shared" si="4"/>
        <v>0</v>
      </c>
      <c r="N50" s="7"/>
    </row>
    <row r="51" spans="1:14" hidden="1">
      <c r="A51" s="81" t="str">
        <f>IF(ISBLANK(C51),"",COUNTA($C$17:C51))</f>
        <v/>
      </c>
      <c r="B51" s="6"/>
      <c r="C51" s="79"/>
      <c r="D51" s="57"/>
      <c r="E51" s="58"/>
      <c r="F51" s="59"/>
      <c r="G51" s="61"/>
      <c r="H51" s="62"/>
      <c r="I51" s="60"/>
      <c r="J51" s="62"/>
      <c r="K51" s="63">
        <f t="shared" si="1"/>
        <v>0</v>
      </c>
      <c r="L51" s="64">
        <f t="shared" si="2"/>
        <v>0</v>
      </c>
      <c r="M51" s="28">
        <f t="shared" si="4"/>
        <v>0</v>
      </c>
      <c r="N51" s="7"/>
    </row>
    <row r="52" spans="1:14" hidden="1">
      <c r="A52" s="81" t="str">
        <f>IF(ISBLANK(C52),"",COUNTA($C$17:C52))</f>
        <v/>
      </c>
      <c r="B52" s="6"/>
      <c r="C52" s="79"/>
      <c r="D52" s="57"/>
      <c r="E52" s="58"/>
      <c r="F52" s="59"/>
      <c r="G52" s="61"/>
      <c r="H52" s="62"/>
      <c r="I52" s="60"/>
      <c r="J52" s="62"/>
      <c r="K52" s="63">
        <f t="shared" si="1"/>
        <v>0</v>
      </c>
      <c r="L52" s="64">
        <f t="shared" si="2"/>
        <v>0</v>
      </c>
      <c r="M52" s="28">
        <f t="shared" si="4"/>
        <v>0</v>
      </c>
      <c r="N52" s="7"/>
    </row>
    <row r="53" spans="1:14" hidden="1">
      <c r="A53" s="81" t="str">
        <f>IF(ISBLANK(C53),"",COUNTA($C$17:C53))</f>
        <v/>
      </c>
      <c r="B53" s="6"/>
      <c r="C53" s="79"/>
      <c r="D53" s="57"/>
      <c r="E53" s="58"/>
      <c r="F53" s="59"/>
      <c r="G53" s="61"/>
      <c r="H53" s="62"/>
      <c r="I53" s="60"/>
      <c r="J53" s="62"/>
      <c r="K53" s="63">
        <f t="shared" si="1"/>
        <v>0</v>
      </c>
      <c r="L53" s="64">
        <f t="shared" si="2"/>
        <v>0</v>
      </c>
      <c r="M53" s="28">
        <f t="shared" si="4"/>
        <v>0</v>
      </c>
      <c r="N53" s="7"/>
    </row>
    <row r="54" spans="1:14" hidden="1">
      <c r="A54" s="81" t="str">
        <f>IF(ISBLANK(C54),"",COUNTA($C$17:C54))</f>
        <v/>
      </c>
      <c r="B54" s="6"/>
      <c r="C54" s="79"/>
      <c r="D54" s="57"/>
      <c r="E54" s="58"/>
      <c r="F54" s="59"/>
      <c r="G54" s="61"/>
      <c r="H54" s="62"/>
      <c r="I54" s="60"/>
      <c r="J54" s="62"/>
      <c r="K54" s="63">
        <f t="shared" si="1"/>
        <v>0</v>
      </c>
      <c r="L54" s="64">
        <f t="shared" si="2"/>
        <v>0</v>
      </c>
      <c r="M54" s="28">
        <f t="shared" si="4"/>
        <v>0</v>
      </c>
      <c r="N54" s="7"/>
    </row>
    <row r="55" spans="1:14" hidden="1">
      <c r="A55" s="81" t="str">
        <f>IF(ISBLANK(C55),"",COUNTA($C$17:C55))</f>
        <v/>
      </c>
      <c r="B55" s="6"/>
      <c r="C55" s="79"/>
      <c r="D55" s="57"/>
      <c r="E55" s="58"/>
      <c r="F55" s="59"/>
      <c r="G55" s="61"/>
      <c r="H55" s="62"/>
      <c r="I55" s="60"/>
      <c r="J55" s="62"/>
      <c r="K55" s="63">
        <f t="shared" si="1"/>
        <v>0</v>
      </c>
      <c r="L55" s="64">
        <f t="shared" si="2"/>
        <v>0</v>
      </c>
      <c r="M55" s="28">
        <f t="shared" si="4"/>
        <v>0</v>
      </c>
      <c r="N55" s="7"/>
    </row>
    <row r="56" spans="1:14" hidden="1">
      <c r="A56" s="81" t="str">
        <f>IF(ISBLANK(C56),"",COUNTA($C$17:C56))</f>
        <v/>
      </c>
      <c r="B56" s="6"/>
      <c r="C56" s="79"/>
      <c r="D56" s="57"/>
      <c r="E56" s="58"/>
      <c r="F56" s="59"/>
      <c r="G56" s="61"/>
      <c r="H56" s="62"/>
      <c r="I56" s="60"/>
      <c r="J56" s="62"/>
      <c r="K56" s="63">
        <f t="shared" si="1"/>
        <v>0</v>
      </c>
      <c r="L56" s="64">
        <f t="shared" si="2"/>
        <v>0</v>
      </c>
      <c r="M56" s="28">
        <f t="shared" si="4"/>
        <v>0</v>
      </c>
      <c r="N56" s="7"/>
    </row>
    <row r="57" spans="1:14" hidden="1">
      <c r="A57" s="81" t="str">
        <f>IF(ISBLANK(C57),"",COUNTA($C$17:C57))</f>
        <v/>
      </c>
      <c r="B57" s="6"/>
      <c r="C57" s="79"/>
      <c r="D57" s="57"/>
      <c r="E57" s="58"/>
      <c r="F57" s="59"/>
      <c r="G57" s="61"/>
      <c r="H57" s="62"/>
      <c r="I57" s="60"/>
      <c r="J57" s="62"/>
      <c r="K57" s="63">
        <f t="shared" si="1"/>
        <v>0</v>
      </c>
      <c r="L57" s="64">
        <f t="shared" si="2"/>
        <v>0</v>
      </c>
      <c r="M57" s="28">
        <f t="shared" si="4"/>
        <v>0</v>
      </c>
      <c r="N57" s="7"/>
    </row>
    <row r="58" spans="1:14" hidden="1">
      <c r="A58" s="81" t="str">
        <f>IF(ISBLANK(C58),"",COUNTA($C$17:C58))</f>
        <v/>
      </c>
      <c r="B58" s="6"/>
      <c r="C58" s="79"/>
      <c r="D58" s="57"/>
      <c r="E58" s="58"/>
      <c r="F58" s="59"/>
      <c r="G58" s="61"/>
      <c r="H58" s="62"/>
      <c r="I58" s="60"/>
      <c r="J58" s="62"/>
      <c r="K58" s="63">
        <f t="shared" si="1"/>
        <v>0</v>
      </c>
      <c r="L58" s="64">
        <f t="shared" si="2"/>
        <v>0</v>
      </c>
      <c r="M58" s="28">
        <f t="shared" si="4"/>
        <v>0</v>
      </c>
      <c r="N58" s="7"/>
    </row>
    <row r="59" spans="1:14" hidden="1">
      <c r="A59" s="81" t="str">
        <f>IF(ISBLANK(C59),"",COUNTA($C$17:C59))</f>
        <v/>
      </c>
      <c r="B59" s="6"/>
      <c r="C59" s="79"/>
      <c r="D59" s="57"/>
      <c r="E59" s="58"/>
      <c r="F59" s="59"/>
      <c r="G59" s="61"/>
      <c r="H59" s="62"/>
      <c r="I59" s="60"/>
      <c r="J59" s="62"/>
      <c r="K59" s="63">
        <f t="shared" si="1"/>
        <v>0</v>
      </c>
      <c r="L59" s="64">
        <f t="shared" si="2"/>
        <v>0</v>
      </c>
      <c r="M59" s="28">
        <f t="shared" si="4"/>
        <v>0</v>
      </c>
      <c r="N59" s="7"/>
    </row>
    <row r="60" spans="1:14" hidden="1">
      <c r="A60" s="81" t="str">
        <f>IF(ISBLANK(C60),"",COUNTA($C$17:C60))</f>
        <v/>
      </c>
      <c r="B60" s="6"/>
      <c r="C60" s="79"/>
      <c r="D60" s="57"/>
      <c r="E60" s="58"/>
      <c r="F60" s="59"/>
      <c r="G60" s="61"/>
      <c r="H60" s="62"/>
      <c r="I60" s="60"/>
      <c r="J60" s="62"/>
      <c r="K60" s="63">
        <f t="shared" si="1"/>
        <v>0</v>
      </c>
      <c r="L60" s="64">
        <f t="shared" si="2"/>
        <v>0</v>
      </c>
      <c r="M60" s="28">
        <f t="shared" si="4"/>
        <v>0</v>
      </c>
      <c r="N60" s="7"/>
    </row>
    <row r="61" spans="1:14" hidden="1">
      <c r="A61" s="81" t="str">
        <f>IF(ISBLANK(C61),"",COUNTA($C$17:C61))</f>
        <v/>
      </c>
      <c r="B61" s="6"/>
      <c r="C61" s="79"/>
      <c r="D61" s="57"/>
      <c r="E61" s="58"/>
      <c r="F61" s="59"/>
      <c r="G61" s="61"/>
      <c r="H61" s="62"/>
      <c r="I61" s="60"/>
      <c r="J61" s="62"/>
      <c r="K61" s="63">
        <f t="shared" si="1"/>
        <v>0</v>
      </c>
      <c r="L61" s="64">
        <f t="shared" si="2"/>
        <v>0</v>
      </c>
      <c r="M61" s="28">
        <f t="shared" si="4"/>
        <v>0</v>
      </c>
      <c r="N61" s="7"/>
    </row>
    <row r="62" spans="1:14" hidden="1">
      <c r="A62" s="81" t="str">
        <f>IF(ISBLANK(C62),"",COUNTA($C$17:C62))</f>
        <v/>
      </c>
      <c r="B62" s="6"/>
      <c r="C62" s="79"/>
      <c r="D62" s="57"/>
      <c r="E62" s="58"/>
      <c r="F62" s="59"/>
      <c r="G62" s="61"/>
      <c r="H62" s="62"/>
      <c r="I62" s="60"/>
      <c r="J62" s="62"/>
      <c r="K62" s="63">
        <f t="shared" si="1"/>
        <v>0</v>
      </c>
      <c r="L62" s="64">
        <f t="shared" si="2"/>
        <v>0</v>
      </c>
      <c r="M62" s="28">
        <f t="shared" si="4"/>
        <v>0</v>
      </c>
      <c r="N62" s="7"/>
    </row>
    <row r="63" spans="1:14" hidden="1">
      <c r="A63" s="81" t="str">
        <f>IF(ISBLANK(C63),"",COUNTA($C$17:C63))</f>
        <v/>
      </c>
      <c r="B63" s="6"/>
      <c r="C63" s="79"/>
      <c r="D63" s="57"/>
      <c r="E63" s="58"/>
      <c r="F63" s="59"/>
      <c r="G63" s="61"/>
      <c r="H63" s="62"/>
      <c r="I63" s="60"/>
      <c r="J63" s="62"/>
      <c r="K63" s="63">
        <f t="shared" si="1"/>
        <v>0</v>
      </c>
      <c r="L63" s="64">
        <f t="shared" si="2"/>
        <v>0</v>
      </c>
      <c r="M63" s="28">
        <f t="shared" si="4"/>
        <v>0</v>
      </c>
      <c r="N63" s="7"/>
    </row>
    <row r="64" spans="1:14" hidden="1">
      <c r="A64" s="81" t="str">
        <f>IF(ISBLANK(C64),"",COUNTA($C$17:C64))</f>
        <v/>
      </c>
      <c r="B64" s="6"/>
      <c r="C64" s="79"/>
      <c r="D64" s="57"/>
      <c r="E64" s="58"/>
      <c r="F64" s="59"/>
      <c r="G64" s="61"/>
      <c r="H64" s="62"/>
      <c r="I64" s="60"/>
      <c r="J64" s="62"/>
      <c r="K64" s="63">
        <f t="shared" si="1"/>
        <v>0</v>
      </c>
      <c r="L64" s="64">
        <f t="shared" si="2"/>
        <v>0</v>
      </c>
      <c r="M64" s="28">
        <f t="shared" si="4"/>
        <v>0</v>
      </c>
      <c r="N64" s="7"/>
    </row>
    <row r="65" spans="1:14" hidden="1">
      <c r="A65" s="81" t="str">
        <f>IF(ISBLANK(C65),"",COUNTA($C$17:C65))</f>
        <v/>
      </c>
      <c r="B65" s="6"/>
      <c r="C65" s="79"/>
      <c r="D65" s="57"/>
      <c r="E65" s="58"/>
      <c r="F65" s="59"/>
      <c r="G65" s="61"/>
      <c r="H65" s="62"/>
      <c r="I65" s="60"/>
      <c r="J65" s="62"/>
      <c r="K65" s="63">
        <f t="shared" si="1"/>
        <v>0</v>
      </c>
      <c r="L65" s="64">
        <f t="shared" si="2"/>
        <v>0</v>
      </c>
      <c r="M65" s="28">
        <f t="shared" si="4"/>
        <v>0</v>
      </c>
      <c r="N65" s="7"/>
    </row>
    <row r="66" spans="1:14" hidden="1">
      <c r="A66" s="81" t="str">
        <f>IF(ISBLANK(C66),"",COUNTA($C$17:C66))</f>
        <v/>
      </c>
      <c r="B66" s="6"/>
      <c r="C66" s="79"/>
      <c r="D66" s="57"/>
      <c r="E66" s="58"/>
      <c r="F66" s="59"/>
      <c r="G66" s="61"/>
      <c r="H66" s="62"/>
      <c r="I66" s="60"/>
      <c r="J66" s="62"/>
      <c r="K66" s="63">
        <f t="shared" si="1"/>
        <v>0</v>
      </c>
      <c r="L66" s="64">
        <f t="shared" si="2"/>
        <v>0</v>
      </c>
      <c r="M66" s="28">
        <f t="shared" si="4"/>
        <v>0</v>
      </c>
      <c r="N66" s="7"/>
    </row>
    <row r="67" spans="1:14" hidden="1">
      <c r="A67" s="81" t="str">
        <f>IF(ISBLANK(C67),"",COUNTA($C$17:C67))</f>
        <v/>
      </c>
      <c r="B67" s="6"/>
      <c r="C67" s="79"/>
      <c r="D67" s="57"/>
      <c r="E67" s="58"/>
      <c r="F67" s="59"/>
      <c r="G67" s="61"/>
      <c r="H67" s="62"/>
      <c r="I67" s="60"/>
      <c r="J67" s="62"/>
      <c r="K67" s="63">
        <f t="shared" si="1"/>
        <v>0</v>
      </c>
      <c r="L67" s="64">
        <f t="shared" si="2"/>
        <v>0</v>
      </c>
      <c r="M67" s="28">
        <f t="shared" si="4"/>
        <v>0</v>
      </c>
      <c r="N67" s="7"/>
    </row>
    <row r="68" spans="1:14" hidden="1">
      <c r="A68" s="81" t="str">
        <f>IF(ISBLANK(C68),"",COUNTA($C$17:C68))</f>
        <v/>
      </c>
      <c r="B68" s="6"/>
      <c r="C68" s="79"/>
      <c r="D68" s="57"/>
      <c r="E68" s="58"/>
      <c r="F68" s="59"/>
      <c r="G68" s="61"/>
      <c r="H68" s="62"/>
      <c r="I68" s="60"/>
      <c r="J68" s="62"/>
      <c r="K68" s="63">
        <f t="shared" si="1"/>
        <v>0</v>
      </c>
      <c r="L68" s="64">
        <f t="shared" si="2"/>
        <v>0</v>
      </c>
      <c r="M68" s="28">
        <f t="shared" si="4"/>
        <v>0</v>
      </c>
      <c r="N68" s="7"/>
    </row>
    <row r="69" spans="1:14" hidden="1">
      <c r="A69" s="81" t="str">
        <f>IF(ISBLANK(C69),"",COUNTA($C$17:C69))</f>
        <v/>
      </c>
      <c r="B69" s="6"/>
      <c r="C69" s="79"/>
      <c r="D69" s="57"/>
      <c r="E69" s="58"/>
      <c r="F69" s="59"/>
      <c r="G69" s="61"/>
      <c r="H69" s="62"/>
      <c r="I69" s="60"/>
      <c r="J69" s="62"/>
      <c r="K69" s="63">
        <f t="shared" si="1"/>
        <v>0</v>
      </c>
      <c r="L69" s="64">
        <f t="shared" si="2"/>
        <v>0</v>
      </c>
      <c r="M69" s="28">
        <f t="shared" si="4"/>
        <v>0</v>
      </c>
      <c r="N69" s="7"/>
    </row>
    <row r="70" spans="1:14" hidden="1">
      <c r="A70" s="81" t="str">
        <f>IF(ISBLANK(C70),"",COUNTA($C$17:C70))</f>
        <v/>
      </c>
      <c r="B70" s="6"/>
      <c r="C70" s="79"/>
      <c r="D70" s="57"/>
      <c r="E70" s="58"/>
      <c r="F70" s="59"/>
      <c r="G70" s="61"/>
      <c r="H70" s="62"/>
      <c r="I70" s="60"/>
      <c r="J70" s="62"/>
      <c r="K70" s="63">
        <f t="shared" si="1"/>
        <v>0</v>
      </c>
      <c r="L70" s="64">
        <f t="shared" si="2"/>
        <v>0</v>
      </c>
      <c r="M70" s="28">
        <f t="shared" si="4"/>
        <v>0</v>
      </c>
      <c r="N70" s="7"/>
    </row>
    <row r="71" spans="1:14" hidden="1">
      <c r="A71" s="81" t="str">
        <f>IF(ISBLANK(C71),"",COUNTA($C$17:C71))</f>
        <v/>
      </c>
      <c r="B71" s="6"/>
      <c r="C71" s="79"/>
      <c r="D71" s="57"/>
      <c r="E71" s="58"/>
      <c r="F71" s="59"/>
      <c r="G71" s="61"/>
      <c r="H71" s="62"/>
      <c r="I71" s="60"/>
      <c r="J71" s="62"/>
      <c r="K71" s="63">
        <f t="shared" si="1"/>
        <v>0</v>
      </c>
      <c r="L71" s="64">
        <f t="shared" si="2"/>
        <v>0</v>
      </c>
      <c r="M71" s="28">
        <f t="shared" si="4"/>
        <v>0</v>
      </c>
      <c r="N71" s="7"/>
    </row>
    <row r="72" spans="1:14" hidden="1">
      <c r="A72" s="81" t="str">
        <f>IF(ISBLANK(C72),"",COUNTA($C$17:C72))</f>
        <v/>
      </c>
      <c r="B72" s="6"/>
      <c r="C72" s="79"/>
      <c r="D72" s="57"/>
      <c r="E72" s="58"/>
      <c r="F72" s="59"/>
      <c r="G72" s="61"/>
      <c r="H72" s="62"/>
      <c r="I72" s="60"/>
      <c r="J72" s="62"/>
      <c r="K72" s="63">
        <f t="shared" si="1"/>
        <v>0</v>
      </c>
      <c r="L72" s="64">
        <f t="shared" si="2"/>
        <v>0</v>
      </c>
      <c r="M72" s="28">
        <f t="shared" si="4"/>
        <v>0</v>
      </c>
      <c r="N72" s="7"/>
    </row>
    <row r="73" spans="1:14" hidden="1">
      <c r="A73" s="81" t="str">
        <f>IF(ISBLANK(C73),"",COUNTA($C$17:C73))</f>
        <v/>
      </c>
      <c r="B73" s="35"/>
      <c r="C73" s="80"/>
      <c r="D73" s="57"/>
      <c r="E73" s="65"/>
      <c r="F73" s="66"/>
      <c r="G73" s="67"/>
      <c r="H73" s="68"/>
      <c r="I73" s="69"/>
      <c r="J73" s="68"/>
      <c r="K73" s="63">
        <f t="shared" si="1"/>
        <v>0</v>
      </c>
      <c r="L73" s="64">
        <f t="shared" si="2"/>
        <v>0</v>
      </c>
      <c r="M73" s="28">
        <f t="shared" si="4"/>
        <v>0</v>
      </c>
      <c r="N73" s="7"/>
    </row>
    <row r="74" spans="1:14" ht="15" customHeight="1" thickBot="1">
      <c r="A74" s="81">
        <f>IF(ISBLANK(C74),"",COUNTA($C$17:C74))</f>
        <v>23</v>
      </c>
      <c r="B74" s="35"/>
      <c r="C74" s="80" t="s">
        <v>107</v>
      </c>
      <c r="D74" s="70">
        <v>6.5</v>
      </c>
      <c r="E74" s="71"/>
      <c r="F74" s="72"/>
      <c r="G74" s="67">
        <v>43705</v>
      </c>
      <c r="H74" s="73">
        <v>0.56597222222222221</v>
      </c>
      <c r="I74" s="74">
        <v>43705</v>
      </c>
      <c r="J74" s="73">
        <v>0.57291666666666663</v>
      </c>
      <c r="K74" s="63">
        <f t="shared" si="1"/>
        <v>0</v>
      </c>
      <c r="L74" s="75">
        <f t="shared" si="2"/>
        <v>0.16666666666666607</v>
      </c>
      <c r="M74" s="28">
        <f t="shared" si="4"/>
        <v>0</v>
      </c>
      <c r="N74" s="8" t="s">
        <v>108</v>
      </c>
    </row>
    <row r="75" spans="1:14" ht="16.5" thickBot="1">
      <c r="A75" s="9"/>
      <c r="B75" s="9"/>
      <c r="C75" s="10" t="s">
        <v>11</v>
      </c>
      <c r="D75" s="11"/>
      <c r="E75" s="12"/>
      <c r="F75" s="27"/>
      <c r="G75" s="13"/>
      <c r="H75" s="26"/>
      <c r="I75" s="25"/>
      <c r="J75" s="26"/>
      <c r="K75" s="29">
        <f>SUM(K17:K74)</f>
        <v>6.5919568952663461</v>
      </c>
      <c r="L75" s="30"/>
      <c r="M75" s="31">
        <f>SUM(M17:M74)</f>
        <v>473.12155622202994</v>
      </c>
      <c r="N75" s="14"/>
    </row>
    <row r="78" spans="1:14" ht="18.75">
      <c r="C78" s="15" t="s">
        <v>12</v>
      </c>
      <c r="D78" s="110">
        <f>M75+M184</f>
        <v>655.48636711840493</v>
      </c>
      <c r="E78" s="111"/>
      <c r="F78" s="50" t="s">
        <v>25</v>
      </c>
      <c r="H78" s="117" t="s">
        <v>28</v>
      </c>
      <c r="I78" s="117"/>
      <c r="J78" s="117"/>
      <c r="K78" s="117"/>
      <c r="L78" s="117"/>
      <c r="M78" s="117"/>
      <c r="N78" s="117"/>
    </row>
    <row r="79" spans="1:14">
      <c r="H79" s="16"/>
    </row>
    <row r="80" spans="1:14">
      <c r="H80" s="16"/>
    </row>
    <row r="81" spans="1:14">
      <c r="A81" s="102" t="s">
        <v>68</v>
      </c>
      <c r="B81" s="102"/>
      <c r="C81" s="102"/>
      <c r="D81" s="102"/>
      <c r="E81" s="102"/>
      <c r="F81" s="102"/>
      <c r="H81" s="118"/>
      <c r="I81" s="118"/>
      <c r="J81" s="118"/>
      <c r="K81" s="118"/>
      <c r="L81" s="118"/>
      <c r="M81" s="118"/>
      <c r="N81" s="118"/>
    </row>
    <row r="82" spans="1:14">
      <c r="A82" s="17"/>
      <c r="B82" s="17"/>
      <c r="C82" s="16" t="s">
        <v>81</v>
      </c>
    </row>
    <row r="84" spans="1:14">
      <c r="A84" s="34"/>
      <c r="B84" s="34"/>
      <c r="C84" s="34"/>
      <c r="N84" s="18" t="s">
        <v>13</v>
      </c>
    </row>
    <row r="85" spans="1:14">
      <c r="A85" s="34"/>
      <c r="B85" s="34"/>
      <c r="C85" s="34"/>
      <c r="D85" s="34"/>
      <c r="E85" s="34"/>
      <c r="F85" s="34"/>
      <c r="N85" s="18" t="s">
        <v>27</v>
      </c>
    </row>
    <row r="86" spans="1:14">
      <c r="A86" s="34"/>
      <c r="B86" s="48"/>
      <c r="D86" s="34"/>
      <c r="E86" s="34"/>
      <c r="F86" s="34"/>
      <c r="N86" s="19" t="s">
        <v>67</v>
      </c>
    </row>
    <row r="87" spans="1:14" ht="15.75">
      <c r="A87" s="112" t="s">
        <v>24</v>
      </c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</row>
    <row r="88" spans="1:14" ht="14.25" thickBot="1">
      <c r="C88" s="20" t="str">
        <f>D6</f>
        <v>с 01.08.19 г. по 31.08.19 г.</v>
      </c>
      <c r="L88" s="153" t="s">
        <v>29</v>
      </c>
      <c r="M88" s="154"/>
    </row>
    <row r="89" spans="1:14" ht="16.5" thickBot="1">
      <c r="A89" s="33" t="s">
        <v>14</v>
      </c>
      <c r="B89" s="36"/>
      <c r="C89" s="52" t="s">
        <v>15</v>
      </c>
      <c r="D89" s="89" t="s">
        <v>16</v>
      </c>
      <c r="E89" s="113" t="s">
        <v>17</v>
      </c>
      <c r="F89" s="114"/>
      <c r="G89" s="114"/>
      <c r="H89" s="114"/>
      <c r="I89" s="114"/>
      <c r="J89" s="115"/>
      <c r="K89" s="91" t="s">
        <v>18</v>
      </c>
      <c r="L89" s="95" t="s">
        <v>19</v>
      </c>
      <c r="M89" s="93" t="s">
        <v>26</v>
      </c>
      <c r="N89" s="83" t="s">
        <v>10</v>
      </c>
    </row>
    <row r="90" spans="1:14">
      <c r="A90" s="21">
        <f>IF(ISBLANK(C90),"",COUNTA($C$90:C90))</f>
        <v>1</v>
      </c>
      <c r="B90" s="41"/>
      <c r="C90" s="38" t="s">
        <v>31</v>
      </c>
      <c r="D90" s="90">
        <v>43634</v>
      </c>
      <c r="E90" s="98" t="s">
        <v>55</v>
      </c>
      <c r="F90" s="98"/>
      <c r="G90" s="98"/>
      <c r="H90" s="98"/>
      <c r="I90" s="98"/>
      <c r="J90" s="98"/>
      <c r="K90" s="92">
        <v>70</v>
      </c>
      <c r="L90" s="96">
        <v>53</v>
      </c>
      <c r="M90" s="94">
        <f t="shared" ref="M90:M97" si="5">3.1415/4*K90*K90*L90/1000000</f>
        <v>0.20396188750000002</v>
      </c>
      <c r="N90" s="32"/>
    </row>
    <row r="91" spans="1:14">
      <c r="A91" s="21">
        <f>IF(ISBLANK(C91),"",COUNTA($C$90:C91))</f>
        <v>2</v>
      </c>
      <c r="B91" s="41"/>
      <c r="C91" s="38" t="s">
        <v>31</v>
      </c>
      <c r="D91" s="90">
        <v>43650</v>
      </c>
      <c r="E91" s="98" t="s">
        <v>43</v>
      </c>
      <c r="F91" s="98"/>
      <c r="G91" s="98"/>
      <c r="H91" s="98"/>
      <c r="I91" s="98"/>
      <c r="J91" s="98"/>
      <c r="K91" s="92">
        <v>70</v>
      </c>
      <c r="L91" s="96">
        <v>19</v>
      </c>
      <c r="M91" s="94">
        <f t="shared" si="5"/>
        <v>7.3118412500000007E-2</v>
      </c>
      <c r="N91" s="32"/>
    </row>
    <row r="92" spans="1:14">
      <c r="A92" s="21">
        <f>IF(ISBLANK(C92),"",COUNTA($C$90:C92))</f>
        <v>3</v>
      </c>
      <c r="B92" s="41"/>
      <c r="C92" s="38" t="s">
        <v>31</v>
      </c>
      <c r="D92" s="90">
        <v>43655</v>
      </c>
      <c r="E92" s="98" t="s">
        <v>74</v>
      </c>
      <c r="F92" s="98"/>
      <c r="G92" s="98"/>
      <c r="H92" s="98"/>
      <c r="I92" s="98"/>
      <c r="J92" s="98"/>
      <c r="K92" s="92">
        <v>51</v>
      </c>
      <c r="L92" s="96">
        <v>26</v>
      </c>
      <c r="M92" s="94">
        <f t="shared" si="5"/>
        <v>5.3111769749999989E-2</v>
      </c>
      <c r="N92" s="32"/>
    </row>
    <row r="93" spans="1:14">
      <c r="A93" s="21">
        <f>IF(ISBLANK(C93),"",COUNTA($C$90:C93))</f>
        <v>4</v>
      </c>
      <c r="B93" s="41"/>
      <c r="C93" s="38" t="s">
        <v>31</v>
      </c>
      <c r="D93" s="90">
        <v>43661</v>
      </c>
      <c r="E93" s="98" t="s">
        <v>76</v>
      </c>
      <c r="F93" s="98"/>
      <c r="G93" s="98"/>
      <c r="H93" s="98"/>
      <c r="I93" s="98"/>
      <c r="J93" s="98"/>
      <c r="K93" s="92">
        <v>82</v>
      </c>
      <c r="L93" s="96">
        <v>54</v>
      </c>
      <c r="M93" s="94">
        <f t="shared" si="5"/>
        <v>0.28516652100000001</v>
      </c>
      <c r="N93" s="32"/>
    </row>
    <row r="94" spans="1:14">
      <c r="A94" s="21">
        <f>IF(ISBLANK(C94),"",COUNTA($C$90:C94))</f>
        <v>5</v>
      </c>
      <c r="B94" s="85"/>
      <c r="C94" s="38" t="s">
        <v>31</v>
      </c>
      <c r="D94" s="90">
        <v>43676</v>
      </c>
      <c r="E94" s="98" t="s">
        <v>35</v>
      </c>
      <c r="F94" s="98"/>
      <c r="G94" s="98"/>
      <c r="H94" s="98"/>
      <c r="I94" s="98"/>
      <c r="J94" s="98"/>
      <c r="K94" s="92">
        <v>309</v>
      </c>
      <c r="L94" s="96">
        <v>71</v>
      </c>
      <c r="M94" s="94">
        <f t="shared" si="5"/>
        <v>5.3241757166250006</v>
      </c>
      <c r="N94" s="32"/>
    </row>
    <row r="95" spans="1:14">
      <c r="A95" s="21">
        <f>IF(ISBLANK(C95),"",COUNTA($C$90:C95))</f>
        <v>6</v>
      </c>
      <c r="B95" s="41"/>
      <c r="C95" s="53" t="s">
        <v>31</v>
      </c>
      <c r="D95" s="90">
        <v>43676</v>
      </c>
      <c r="E95" s="98" t="s">
        <v>48</v>
      </c>
      <c r="F95" s="98"/>
      <c r="G95" s="98"/>
      <c r="H95" s="98"/>
      <c r="I95" s="98"/>
      <c r="J95" s="98"/>
      <c r="K95" s="92">
        <v>100</v>
      </c>
      <c r="L95" s="96">
        <v>38</v>
      </c>
      <c r="M95" s="94">
        <f t="shared" si="5"/>
        <v>0.29844250000000005</v>
      </c>
      <c r="N95" s="32"/>
    </row>
    <row r="96" spans="1:14">
      <c r="A96" s="21">
        <f>IF(ISBLANK(C96),"",COUNTA($C$90:C96))</f>
        <v>7</v>
      </c>
      <c r="B96" s="41"/>
      <c r="C96" s="38" t="s">
        <v>31</v>
      </c>
      <c r="D96" s="90">
        <v>43677</v>
      </c>
      <c r="E96" s="98" t="s">
        <v>42</v>
      </c>
      <c r="F96" s="98"/>
      <c r="G96" s="98"/>
      <c r="H96" s="98"/>
      <c r="I96" s="98"/>
      <c r="J96" s="98"/>
      <c r="K96" s="92">
        <v>100</v>
      </c>
      <c r="L96" s="96">
        <v>146</v>
      </c>
      <c r="M96" s="94">
        <f t="shared" si="5"/>
        <v>1.1466475000000003</v>
      </c>
      <c r="N96" s="32"/>
    </row>
    <row r="97" spans="1:14">
      <c r="A97" s="21" t="str">
        <f>IF(ISBLANK(C97),"",COUNTA($C$90:C97))</f>
        <v/>
      </c>
      <c r="B97" s="41"/>
      <c r="C97" s="53"/>
      <c r="D97" s="90"/>
      <c r="E97" s="98"/>
      <c r="F97" s="98"/>
      <c r="G97" s="98"/>
      <c r="H97" s="98"/>
      <c r="I97" s="98"/>
      <c r="J97" s="98"/>
      <c r="K97" s="92">
        <v>82</v>
      </c>
      <c r="L97" s="96">
        <v>252</v>
      </c>
      <c r="M97" s="94">
        <f t="shared" si="5"/>
        <v>1.330777098</v>
      </c>
      <c r="N97" s="32"/>
    </row>
    <row r="98" spans="1:14">
      <c r="A98" s="21">
        <f>IF(ISBLANK(C98),"",COUNTA($C$90:C98))</f>
        <v>8</v>
      </c>
      <c r="B98" s="41"/>
      <c r="C98" s="38" t="s">
        <v>36</v>
      </c>
      <c r="D98" s="90">
        <v>43678</v>
      </c>
      <c r="E98" s="98" t="s">
        <v>34</v>
      </c>
      <c r="F98" s="98"/>
      <c r="G98" s="98"/>
      <c r="H98" s="98"/>
      <c r="I98" s="98"/>
      <c r="J98" s="98"/>
      <c r="K98" s="92">
        <v>125</v>
      </c>
      <c r="L98" s="96">
        <v>194</v>
      </c>
      <c r="M98" s="94">
        <f t="shared" ref="M98:M172" si="6">3.1415/4*K98*K98*L98/1000000</f>
        <v>2.3806679687500001</v>
      </c>
      <c r="N98" s="32"/>
    </row>
    <row r="99" spans="1:14">
      <c r="A99" s="21">
        <f>IF(ISBLANK(C99),"",COUNTA($C$90:C99))</f>
        <v>9</v>
      </c>
      <c r="B99" s="41"/>
      <c r="C99" s="38" t="s">
        <v>31</v>
      </c>
      <c r="D99" s="90">
        <v>43678</v>
      </c>
      <c r="E99" s="98" t="s">
        <v>39</v>
      </c>
      <c r="F99" s="98"/>
      <c r="G99" s="98"/>
      <c r="H99" s="98"/>
      <c r="I99" s="98"/>
      <c r="J99" s="98"/>
      <c r="K99" s="92">
        <v>150</v>
      </c>
      <c r="L99" s="96">
        <v>151</v>
      </c>
      <c r="M99" s="94">
        <f>3.1415/4*K99*K99*L99/1000000</f>
        <v>2.6683115625</v>
      </c>
      <c r="N99" s="32"/>
    </row>
    <row r="100" spans="1:14">
      <c r="A100" s="21">
        <f>IF(ISBLANK(C100),"",COUNTA($C$90:C100))</f>
        <v>10</v>
      </c>
      <c r="B100" s="41"/>
      <c r="C100" s="78" t="s">
        <v>31</v>
      </c>
      <c r="D100" s="90">
        <v>43678</v>
      </c>
      <c r="E100" s="98" t="s">
        <v>40</v>
      </c>
      <c r="F100" s="98"/>
      <c r="G100" s="98"/>
      <c r="H100" s="98"/>
      <c r="I100" s="98"/>
      <c r="J100" s="98"/>
      <c r="K100" s="92">
        <v>82</v>
      </c>
      <c r="L100" s="96">
        <v>16</v>
      </c>
      <c r="M100" s="94">
        <f>3.1415/4*K100*K100*L100/1000000</f>
        <v>8.4493784000000002E-2</v>
      </c>
      <c r="N100" s="32"/>
    </row>
    <row r="101" spans="1:14">
      <c r="A101" s="21">
        <f>IF(ISBLANK(C101),"",COUNTA($C$90:C101))</f>
        <v>11</v>
      </c>
      <c r="B101" s="41"/>
      <c r="C101" s="38" t="s">
        <v>31</v>
      </c>
      <c r="D101" s="90">
        <v>43678</v>
      </c>
      <c r="E101" s="98" t="s">
        <v>41</v>
      </c>
      <c r="F101" s="98"/>
      <c r="G101" s="98"/>
      <c r="H101" s="98"/>
      <c r="I101" s="98"/>
      <c r="J101" s="98"/>
      <c r="K101" s="92">
        <v>207</v>
      </c>
      <c r="L101" s="96">
        <v>81</v>
      </c>
      <c r="M101" s="94">
        <f>3.1415/4*K101*K101*L101/1000000</f>
        <v>2.7258552033750005</v>
      </c>
      <c r="N101" s="32"/>
    </row>
    <row r="102" spans="1:14">
      <c r="A102" s="21" t="str">
        <f>IF(ISBLANK(C102),"",COUNTA($C$90:C102))</f>
        <v/>
      </c>
      <c r="B102" s="41"/>
      <c r="C102" s="40"/>
      <c r="D102" s="90"/>
      <c r="E102" s="98"/>
      <c r="F102" s="98"/>
      <c r="G102" s="98"/>
      <c r="H102" s="98"/>
      <c r="I102" s="98"/>
      <c r="J102" s="98"/>
      <c r="K102" s="92">
        <v>150</v>
      </c>
      <c r="L102" s="96">
        <v>110</v>
      </c>
      <c r="M102" s="94">
        <f>3.1415/4*K102*K102*L102/1000000</f>
        <v>1.9438031250000001</v>
      </c>
      <c r="N102" s="32"/>
    </row>
    <row r="103" spans="1:14">
      <c r="A103" s="21">
        <f>IF(ISBLANK(C103),"",COUNTA($C$90:C103))</f>
        <v>12</v>
      </c>
      <c r="B103" s="41"/>
      <c r="C103" s="38" t="s">
        <v>31</v>
      </c>
      <c r="D103" s="90">
        <v>43678</v>
      </c>
      <c r="E103" s="98" t="s">
        <v>45</v>
      </c>
      <c r="F103" s="98"/>
      <c r="G103" s="98"/>
      <c r="H103" s="98"/>
      <c r="I103" s="98"/>
      <c r="J103" s="98"/>
      <c r="K103" s="92">
        <v>150</v>
      </c>
      <c r="L103" s="96">
        <v>57</v>
      </c>
      <c r="M103" s="94">
        <f>3.1415/4*K103*K103*L103/1000000</f>
        <v>1.0072434374999999</v>
      </c>
      <c r="N103" s="32"/>
    </row>
    <row r="104" spans="1:14">
      <c r="A104" s="21">
        <f>IF(ISBLANK(C104),"",COUNTA($C$90:C104))</f>
        <v>13</v>
      </c>
      <c r="B104" s="41"/>
      <c r="C104" s="38" t="s">
        <v>36</v>
      </c>
      <c r="D104" s="90">
        <v>43679</v>
      </c>
      <c r="E104" s="98" t="s">
        <v>37</v>
      </c>
      <c r="F104" s="98"/>
      <c r="G104" s="98"/>
      <c r="H104" s="98"/>
      <c r="I104" s="98"/>
      <c r="J104" s="98"/>
      <c r="K104" s="92">
        <v>100</v>
      </c>
      <c r="L104" s="96">
        <v>110</v>
      </c>
      <c r="M104" s="94">
        <f t="shared" si="6"/>
        <v>0.86391250000000008</v>
      </c>
      <c r="N104" s="32"/>
    </row>
    <row r="105" spans="1:14">
      <c r="A105" s="21">
        <f>IF(ISBLANK(C105),"",COUNTA($C$90:C105))</f>
        <v>14</v>
      </c>
      <c r="B105" s="41"/>
      <c r="C105" s="53" t="s">
        <v>36</v>
      </c>
      <c r="D105" s="90">
        <v>43679</v>
      </c>
      <c r="E105" s="98" t="s">
        <v>38</v>
      </c>
      <c r="F105" s="98"/>
      <c r="G105" s="98"/>
      <c r="H105" s="98"/>
      <c r="I105" s="98"/>
      <c r="J105" s="98"/>
      <c r="K105" s="92">
        <v>51</v>
      </c>
      <c r="L105" s="96">
        <v>52</v>
      </c>
      <c r="M105" s="94">
        <f t="shared" si="6"/>
        <v>0.10622353949999998</v>
      </c>
      <c r="N105" s="32"/>
    </row>
    <row r="106" spans="1:14">
      <c r="A106" s="21">
        <f>IF(ISBLANK(C106),"",COUNTA($C$90:C106))</f>
        <v>15</v>
      </c>
      <c r="B106" s="41"/>
      <c r="C106" s="53" t="s">
        <v>46</v>
      </c>
      <c r="D106" s="90">
        <v>43679</v>
      </c>
      <c r="E106" s="98" t="s">
        <v>40</v>
      </c>
      <c r="F106" s="98"/>
      <c r="G106" s="98"/>
      <c r="H106" s="98"/>
      <c r="I106" s="98"/>
      <c r="J106" s="98"/>
      <c r="K106" s="92">
        <v>82</v>
      </c>
      <c r="L106" s="96">
        <v>16</v>
      </c>
      <c r="M106" s="94">
        <f t="shared" si="6"/>
        <v>8.4493784000000002E-2</v>
      </c>
      <c r="N106" s="32"/>
    </row>
    <row r="107" spans="1:14">
      <c r="A107" s="21">
        <f>IF(ISBLANK(C107),"",COUNTA($C$90:C107))</f>
        <v>16</v>
      </c>
      <c r="B107" s="41"/>
      <c r="C107" s="53" t="s">
        <v>36</v>
      </c>
      <c r="D107" s="90">
        <v>43682</v>
      </c>
      <c r="E107" s="98" t="s">
        <v>49</v>
      </c>
      <c r="F107" s="98"/>
      <c r="G107" s="98"/>
      <c r="H107" s="98"/>
      <c r="I107" s="98"/>
      <c r="J107" s="98"/>
      <c r="K107" s="92">
        <v>51</v>
      </c>
      <c r="L107" s="96">
        <v>22</v>
      </c>
      <c r="M107" s="94">
        <f t="shared" si="6"/>
        <v>4.4940728249999999E-2</v>
      </c>
      <c r="N107" s="32"/>
    </row>
    <row r="108" spans="1:14">
      <c r="A108" s="21">
        <f>IF(ISBLANK(C108),"",COUNTA($C$90:C108))</f>
        <v>17</v>
      </c>
      <c r="B108" s="41"/>
      <c r="C108" s="53" t="s">
        <v>36</v>
      </c>
      <c r="D108" s="90">
        <v>43682</v>
      </c>
      <c r="E108" s="98" t="s">
        <v>50</v>
      </c>
      <c r="F108" s="98"/>
      <c r="G108" s="98"/>
      <c r="H108" s="98"/>
      <c r="I108" s="98"/>
      <c r="J108" s="98"/>
      <c r="K108" s="92">
        <v>51</v>
      </c>
      <c r="L108" s="96">
        <v>80</v>
      </c>
      <c r="M108" s="94">
        <f t="shared" si="6"/>
        <v>0.16342082999999999</v>
      </c>
      <c r="N108" s="32"/>
    </row>
    <row r="109" spans="1:14">
      <c r="A109" s="21">
        <f>IF(ISBLANK(C109),"",COUNTA($C$90:C109))</f>
        <v>18</v>
      </c>
      <c r="B109" s="41"/>
      <c r="C109" s="38" t="s">
        <v>51</v>
      </c>
      <c r="D109" s="90">
        <v>43683</v>
      </c>
      <c r="E109" s="98" t="s">
        <v>52</v>
      </c>
      <c r="F109" s="98"/>
      <c r="G109" s="98"/>
      <c r="H109" s="98"/>
      <c r="I109" s="98"/>
      <c r="J109" s="98"/>
      <c r="K109" s="92">
        <v>100</v>
      </c>
      <c r="L109" s="96">
        <v>52</v>
      </c>
      <c r="M109" s="94">
        <f t="shared" si="6"/>
        <v>0.40839500000000006</v>
      </c>
      <c r="N109" s="32"/>
    </row>
    <row r="110" spans="1:14">
      <c r="A110" s="21">
        <f>IF(ISBLANK(C110),"",COUNTA($C$90:C110))</f>
        <v>19</v>
      </c>
      <c r="B110" s="41"/>
      <c r="C110" s="53" t="s">
        <v>36</v>
      </c>
      <c r="D110" s="90">
        <v>43684</v>
      </c>
      <c r="E110" s="98" t="s">
        <v>53</v>
      </c>
      <c r="F110" s="98"/>
      <c r="G110" s="98"/>
      <c r="H110" s="98"/>
      <c r="I110" s="98"/>
      <c r="J110" s="98"/>
      <c r="K110" s="92">
        <v>150</v>
      </c>
      <c r="L110" s="96">
        <v>60</v>
      </c>
      <c r="M110" s="94">
        <f t="shared" si="6"/>
        <v>1.0602562499999999</v>
      </c>
      <c r="N110" s="32"/>
    </row>
    <row r="111" spans="1:14">
      <c r="A111" s="21" t="str">
        <f>IF(ISBLANK(C111),"",COUNTA($C$90:C111))</f>
        <v/>
      </c>
      <c r="B111" s="41"/>
      <c r="C111" s="53"/>
      <c r="D111" s="90"/>
      <c r="E111" s="98"/>
      <c r="F111" s="98"/>
      <c r="G111" s="98"/>
      <c r="H111" s="98"/>
      <c r="I111" s="98"/>
      <c r="J111" s="98"/>
      <c r="K111" s="92">
        <v>125</v>
      </c>
      <c r="L111" s="96">
        <v>110</v>
      </c>
      <c r="M111" s="94">
        <f t="shared" si="6"/>
        <v>1.34986328125</v>
      </c>
      <c r="N111" s="32"/>
    </row>
    <row r="112" spans="1:14">
      <c r="A112" s="21">
        <f>IF(ISBLANK(C112),"",COUNTA($C$90:C112))</f>
        <v>20</v>
      </c>
      <c r="B112" s="85"/>
      <c r="C112" s="78" t="s">
        <v>58</v>
      </c>
      <c r="D112" s="90">
        <v>43684</v>
      </c>
      <c r="E112" s="98" t="s">
        <v>54</v>
      </c>
      <c r="F112" s="98"/>
      <c r="G112" s="98"/>
      <c r="H112" s="98"/>
      <c r="I112" s="98"/>
      <c r="J112" s="98"/>
      <c r="K112" s="92">
        <v>207</v>
      </c>
      <c r="L112" s="96">
        <v>12</v>
      </c>
      <c r="M112" s="94">
        <f t="shared" si="6"/>
        <v>0.40383040050000013</v>
      </c>
      <c r="N112" s="32"/>
    </row>
    <row r="113" spans="1:14">
      <c r="A113" s="21">
        <f>IF(ISBLANK(C113),"",COUNTA($C$90:C113))</f>
        <v>21</v>
      </c>
      <c r="B113" s="41"/>
      <c r="C113" s="86" t="s">
        <v>31</v>
      </c>
      <c r="D113" s="90">
        <v>43689</v>
      </c>
      <c r="E113" s="98" t="s">
        <v>57</v>
      </c>
      <c r="F113" s="98"/>
      <c r="G113" s="98"/>
      <c r="H113" s="98"/>
      <c r="I113" s="98"/>
      <c r="J113" s="98"/>
      <c r="K113" s="92">
        <v>100</v>
      </c>
      <c r="L113" s="96">
        <v>67</v>
      </c>
      <c r="M113" s="94">
        <f t="shared" si="6"/>
        <v>0.52620125000000006</v>
      </c>
      <c r="N113" s="32"/>
    </row>
    <row r="114" spans="1:14">
      <c r="A114" s="21">
        <f>IF(ISBLANK(C114),"",COUNTA($C$90:C114))</f>
        <v>22</v>
      </c>
      <c r="B114" s="41"/>
      <c r="C114" s="86" t="s">
        <v>31</v>
      </c>
      <c r="D114" s="90">
        <v>43689</v>
      </c>
      <c r="E114" s="98" t="s">
        <v>56</v>
      </c>
      <c r="F114" s="98"/>
      <c r="G114" s="98"/>
      <c r="H114" s="98"/>
      <c r="I114" s="98"/>
      <c r="J114" s="98"/>
      <c r="K114" s="92">
        <v>100</v>
      </c>
      <c r="L114" s="96">
        <v>60</v>
      </c>
      <c r="M114" s="94">
        <f t="shared" si="6"/>
        <v>0.47122500000000006</v>
      </c>
      <c r="N114" s="32"/>
    </row>
    <row r="115" spans="1:14">
      <c r="A115" s="21">
        <f>IF(ISBLANK(C115),"",COUNTA($C$90:C115))</f>
        <v>23</v>
      </c>
      <c r="B115" s="41"/>
      <c r="C115" s="53" t="s">
        <v>31</v>
      </c>
      <c r="D115" s="90">
        <v>43689</v>
      </c>
      <c r="E115" s="98" t="s">
        <v>59</v>
      </c>
      <c r="F115" s="98"/>
      <c r="G115" s="98"/>
      <c r="H115" s="98"/>
      <c r="I115" s="98"/>
      <c r="J115" s="98"/>
      <c r="K115" s="92">
        <v>70</v>
      </c>
      <c r="L115" s="96">
        <v>133</v>
      </c>
      <c r="M115" s="94">
        <f t="shared" si="6"/>
        <v>0.5118288875</v>
      </c>
      <c r="N115" s="32"/>
    </row>
    <row r="116" spans="1:14">
      <c r="A116" s="21">
        <f>IF(ISBLANK(C116),"",COUNTA($C$90:C116))</f>
        <v>24</v>
      </c>
      <c r="B116" s="85"/>
      <c r="C116" s="78" t="s">
        <v>58</v>
      </c>
      <c r="D116" s="90">
        <v>43689</v>
      </c>
      <c r="E116" s="98" t="s">
        <v>62</v>
      </c>
      <c r="F116" s="98"/>
      <c r="G116" s="98"/>
      <c r="H116" s="98"/>
      <c r="I116" s="98"/>
      <c r="J116" s="98"/>
      <c r="K116" s="92">
        <v>100</v>
      </c>
      <c r="L116" s="96">
        <v>2</v>
      </c>
      <c r="M116" s="94">
        <f t="shared" si="6"/>
        <v>1.5707500000000003E-2</v>
      </c>
      <c r="N116" s="32"/>
    </row>
    <row r="117" spans="1:14">
      <c r="A117" s="21" t="str">
        <f>IF(ISBLANK(C117),"",COUNTA($C$90:C117))</f>
        <v/>
      </c>
      <c r="B117" s="41"/>
      <c r="C117" s="40"/>
      <c r="D117" s="90"/>
      <c r="E117" s="98"/>
      <c r="F117" s="98"/>
      <c r="G117" s="98"/>
      <c r="H117" s="98"/>
      <c r="I117" s="98"/>
      <c r="J117" s="98"/>
      <c r="K117" s="92">
        <v>70</v>
      </c>
      <c r="L117" s="96">
        <v>2</v>
      </c>
      <c r="M117" s="94">
        <f>3.1415/4*K117*K117*L117/1000000</f>
        <v>7.696675E-3</v>
      </c>
      <c r="N117" s="32"/>
    </row>
    <row r="118" spans="1:14">
      <c r="A118" s="21" t="str">
        <f>IF(ISBLANK(C118),"",COUNTA($C$90:C118))</f>
        <v/>
      </c>
      <c r="B118" s="41"/>
      <c r="C118" s="40"/>
      <c r="D118" s="90"/>
      <c r="E118" s="98"/>
      <c r="F118" s="98"/>
      <c r="G118" s="98"/>
      <c r="H118" s="98"/>
      <c r="I118" s="98"/>
      <c r="J118" s="98"/>
      <c r="K118" s="92">
        <v>60</v>
      </c>
      <c r="L118" s="96">
        <v>2</v>
      </c>
      <c r="M118" s="94">
        <f>3.1415/4*K118*K118*L118/1000000</f>
        <v>5.6547000000000004E-3</v>
      </c>
      <c r="N118" s="32"/>
    </row>
    <row r="119" spans="1:14">
      <c r="A119" s="21">
        <f>IF(ISBLANK(C119),"",COUNTA($C$90:C119))</f>
        <v>25</v>
      </c>
      <c r="B119" s="41"/>
      <c r="C119" s="38" t="s">
        <v>58</v>
      </c>
      <c r="D119" s="90">
        <v>43690</v>
      </c>
      <c r="E119" s="98" t="s">
        <v>63</v>
      </c>
      <c r="F119" s="98"/>
      <c r="G119" s="98"/>
      <c r="H119" s="98"/>
      <c r="I119" s="98"/>
      <c r="J119" s="98"/>
      <c r="K119" s="92">
        <v>150</v>
      </c>
      <c r="L119" s="96">
        <v>162</v>
      </c>
      <c r="M119" s="94">
        <f>3.1415/4*K119*K119*L119/1000000</f>
        <v>2.8626918749999999</v>
      </c>
      <c r="N119" s="32"/>
    </row>
    <row r="120" spans="1:14">
      <c r="A120" s="21" t="str">
        <f>IF(ISBLANK(C120),"",COUNTA($C$90:C120))</f>
        <v/>
      </c>
      <c r="B120" s="41"/>
      <c r="C120" s="40"/>
      <c r="D120" s="90"/>
      <c r="E120" s="98"/>
      <c r="F120" s="98"/>
      <c r="G120" s="98"/>
      <c r="H120" s="98"/>
      <c r="I120" s="98"/>
      <c r="J120" s="98"/>
      <c r="K120" s="92">
        <v>100</v>
      </c>
      <c r="L120" s="96">
        <v>213</v>
      </c>
      <c r="M120" s="94">
        <f>3.1415/4*K120*K120*L120/1000000</f>
        <v>1.6728487500000002</v>
      </c>
      <c r="N120" s="32"/>
    </row>
    <row r="121" spans="1:14">
      <c r="A121" s="21">
        <f>IF(ISBLANK(C121),"",COUNTA($C$90:C121))</f>
        <v>26</v>
      </c>
      <c r="B121" s="41"/>
      <c r="C121" s="87" t="s">
        <v>58</v>
      </c>
      <c r="D121" s="90">
        <v>43690</v>
      </c>
      <c r="E121" s="98" t="s">
        <v>70</v>
      </c>
      <c r="F121" s="98"/>
      <c r="G121" s="98"/>
      <c r="H121" s="98"/>
      <c r="I121" s="98"/>
      <c r="J121" s="98"/>
      <c r="K121" s="92">
        <v>150</v>
      </c>
      <c r="L121" s="96">
        <v>4</v>
      </c>
      <c r="M121" s="94">
        <f t="shared" si="6"/>
        <v>7.0683750000000004E-2</v>
      </c>
      <c r="N121" s="32"/>
    </row>
    <row r="122" spans="1:14">
      <c r="A122" s="21">
        <f>IF(ISBLANK(C122),"",COUNTA($C$90:C122))</f>
        <v>27</v>
      </c>
      <c r="B122" s="41"/>
      <c r="C122" s="53" t="s">
        <v>31</v>
      </c>
      <c r="D122" s="90">
        <v>43691</v>
      </c>
      <c r="E122" s="98" t="s">
        <v>60</v>
      </c>
      <c r="F122" s="98"/>
      <c r="G122" s="98"/>
      <c r="H122" s="98"/>
      <c r="I122" s="98"/>
      <c r="J122" s="98"/>
      <c r="K122" s="92">
        <v>207</v>
      </c>
      <c r="L122" s="96">
        <v>198</v>
      </c>
      <c r="M122" s="94">
        <f t="shared" si="6"/>
        <v>6.6632016082500014</v>
      </c>
      <c r="N122" s="32"/>
    </row>
    <row r="123" spans="1:14">
      <c r="A123" s="21">
        <f>IF(ISBLANK(C123),"",COUNTA($C$90:C123))</f>
        <v>28</v>
      </c>
      <c r="B123" s="41"/>
      <c r="C123" s="53" t="s">
        <v>31</v>
      </c>
      <c r="D123" s="90">
        <v>43691</v>
      </c>
      <c r="E123" s="98" t="s">
        <v>64</v>
      </c>
      <c r="F123" s="98"/>
      <c r="G123" s="98"/>
      <c r="H123" s="98"/>
      <c r="I123" s="98"/>
      <c r="J123" s="98"/>
      <c r="K123" s="92">
        <v>70</v>
      </c>
      <c r="L123" s="96">
        <v>45</v>
      </c>
      <c r="M123" s="94">
        <f t="shared" si="6"/>
        <v>0.17317518749999999</v>
      </c>
      <c r="N123" s="32"/>
    </row>
    <row r="124" spans="1:14">
      <c r="A124" s="21">
        <f>IF(ISBLANK(C124),"",COUNTA($C$90:C124))</f>
        <v>29</v>
      </c>
      <c r="B124" s="41"/>
      <c r="C124" s="53" t="s">
        <v>46</v>
      </c>
      <c r="D124" s="90">
        <v>43692</v>
      </c>
      <c r="E124" s="98" t="s">
        <v>59</v>
      </c>
      <c r="F124" s="98"/>
      <c r="G124" s="98"/>
      <c r="H124" s="98"/>
      <c r="I124" s="98"/>
      <c r="J124" s="98"/>
      <c r="K124" s="92">
        <v>70</v>
      </c>
      <c r="L124" s="96">
        <v>133</v>
      </c>
      <c r="M124" s="94">
        <f t="shared" ref="M124:M129" si="7">3.1415/4*K124*K124*L124/1000000</f>
        <v>0.5118288875</v>
      </c>
      <c r="N124" s="32"/>
    </row>
    <row r="125" spans="1:14">
      <c r="A125" s="21">
        <f>IF(ISBLANK(C125),"",COUNTA($C$90:C125))</f>
        <v>30</v>
      </c>
      <c r="B125" s="41"/>
      <c r="C125" s="87" t="s">
        <v>58</v>
      </c>
      <c r="D125" s="90">
        <v>43692</v>
      </c>
      <c r="E125" s="98" t="s">
        <v>71</v>
      </c>
      <c r="F125" s="98"/>
      <c r="G125" s="98"/>
      <c r="H125" s="98"/>
      <c r="I125" s="98"/>
      <c r="J125" s="98"/>
      <c r="K125" s="92">
        <v>100</v>
      </c>
      <c r="L125" s="96"/>
      <c r="M125" s="94">
        <f t="shared" si="7"/>
        <v>0</v>
      </c>
      <c r="N125" s="32"/>
    </row>
    <row r="126" spans="1:14">
      <c r="A126" s="21">
        <f>IF(ISBLANK(C126),"",COUNTA($C$90:C126))</f>
        <v>31</v>
      </c>
      <c r="B126" s="41"/>
      <c r="C126" s="53" t="s">
        <v>36</v>
      </c>
      <c r="D126" s="90">
        <v>43693</v>
      </c>
      <c r="E126" s="98" t="s">
        <v>66</v>
      </c>
      <c r="F126" s="98"/>
      <c r="G126" s="98"/>
      <c r="H126" s="98"/>
      <c r="I126" s="98"/>
      <c r="J126" s="98"/>
      <c r="K126" s="92">
        <v>150</v>
      </c>
      <c r="L126" s="96">
        <v>28</v>
      </c>
      <c r="M126" s="94">
        <f t="shared" si="7"/>
        <v>0.49478624999999998</v>
      </c>
      <c r="N126" s="32"/>
    </row>
    <row r="127" spans="1:14">
      <c r="A127" s="21" t="str">
        <f>IF(ISBLANK(C127),"",COUNTA($C$90:C127))</f>
        <v/>
      </c>
      <c r="B127" s="41"/>
      <c r="C127" s="38"/>
      <c r="D127" s="90"/>
      <c r="E127" s="98"/>
      <c r="F127" s="98"/>
      <c r="G127" s="98"/>
      <c r="H127" s="98"/>
      <c r="I127" s="98"/>
      <c r="J127" s="98"/>
      <c r="K127" s="92">
        <v>100</v>
      </c>
      <c r="L127" s="96">
        <v>176</v>
      </c>
      <c r="M127" s="94">
        <f t="shared" si="7"/>
        <v>1.3822600000000003</v>
      </c>
      <c r="N127" s="32"/>
    </row>
    <row r="128" spans="1:14">
      <c r="A128" s="21" t="str">
        <f>IF(ISBLANK(C128),"",COUNTA($C$90:C128))</f>
        <v/>
      </c>
      <c r="B128" s="41"/>
      <c r="C128" s="38"/>
      <c r="D128" s="90"/>
      <c r="E128" s="98"/>
      <c r="F128" s="98"/>
      <c r="G128" s="98"/>
      <c r="H128" s="98"/>
      <c r="I128" s="98"/>
      <c r="J128" s="98"/>
      <c r="K128" s="92">
        <v>51</v>
      </c>
      <c r="L128" s="96">
        <v>20</v>
      </c>
      <c r="M128" s="94">
        <f t="shared" si="7"/>
        <v>4.0855207499999997E-2</v>
      </c>
      <c r="N128" s="32"/>
    </row>
    <row r="129" spans="1:14">
      <c r="A129" s="21">
        <f>IF(ISBLANK(C129),"",COUNTA($C$90:C129))</f>
        <v>32</v>
      </c>
      <c r="B129" s="41"/>
      <c r="C129" s="53" t="s">
        <v>31</v>
      </c>
      <c r="D129" s="90">
        <v>43697</v>
      </c>
      <c r="E129" s="98" t="s">
        <v>73</v>
      </c>
      <c r="F129" s="98"/>
      <c r="G129" s="98"/>
      <c r="H129" s="98"/>
      <c r="I129" s="98"/>
      <c r="J129" s="98"/>
      <c r="K129" s="92">
        <v>100</v>
      </c>
      <c r="L129" s="96">
        <v>26</v>
      </c>
      <c r="M129" s="94">
        <f t="shared" si="7"/>
        <v>0.20419750000000003</v>
      </c>
      <c r="N129" s="32"/>
    </row>
    <row r="130" spans="1:14">
      <c r="A130" s="21">
        <f>IF(ISBLANK(C130),"",COUNTA($C$90:C130))</f>
        <v>33</v>
      </c>
      <c r="B130" s="41"/>
      <c r="C130" s="87" t="s">
        <v>58</v>
      </c>
      <c r="D130" s="90">
        <v>43698</v>
      </c>
      <c r="E130" s="98" t="s">
        <v>75</v>
      </c>
      <c r="F130" s="98"/>
      <c r="G130" s="98"/>
      <c r="H130" s="98"/>
      <c r="I130" s="98"/>
      <c r="J130" s="98"/>
      <c r="K130" s="92">
        <v>51</v>
      </c>
      <c r="L130" s="96">
        <v>4</v>
      </c>
      <c r="M130" s="94">
        <f t="shared" si="6"/>
        <v>8.1710415000000002E-3</v>
      </c>
      <c r="N130" s="32"/>
    </row>
    <row r="131" spans="1:14">
      <c r="A131" s="21">
        <f>IF(ISBLANK(C131),"",COUNTA($C$90:C131))</f>
        <v>34</v>
      </c>
      <c r="B131" s="41"/>
      <c r="C131" s="38" t="s">
        <v>51</v>
      </c>
      <c r="D131" s="90">
        <v>43698</v>
      </c>
      <c r="E131" s="98" t="s">
        <v>63</v>
      </c>
      <c r="F131" s="98"/>
      <c r="G131" s="98"/>
      <c r="H131" s="98"/>
      <c r="I131" s="98"/>
      <c r="J131" s="98"/>
      <c r="K131" s="92">
        <v>150</v>
      </c>
      <c r="L131" s="96">
        <v>162</v>
      </c>
      <c r="M131" s="94">
        <f t="shared" si="6"/>
        <v>2.8626918749999999</v>
      </c>
      <c r="N131" s="32"/>
    </row>
    <row r="132" spans="1:14">
      <c r="A132" s="21" t="str">
        <f>IF(ISBLANK(C132),"",COUNTA($C$90:C132))</f>
        <v/>
      </c>
      <c r="B132" s="41"/>
      <c r="C132" s="38"/>
      <c r="D132" s="90"/>
      <c r="E132" s="98"/>
      <c r="F132" s="98"/>
      <c r="G132" s="98"/>
      <c r="H132" s="98"/>
      <c r="I132" s="98"/>
      <c r="J132" s="98"/>
      <c r="K132" s="92">
        <v>100</v>
      </c>
      <c r="L132" s="96">
        <v>213</v>
      </c>
      <c r="M132" s="94">
        <f t="shared" si="6"/>
        <v>1.6728487500000002</v>
      </c>
      <c r="N132" s="32"/>
    </row>
    <row r="133" spans="1:14">
      <c r="A133" s="21">
        <f>IF(ISBLANK(C133),"",COUNTA($C$90:C133))</f>
        <v>35</v>
      </c>
      <c r="B133" s="41"/>
      <c r="C133" s="53" t="s">
        <v>31</v>
      </c>
      <c r="D133" s="90">
        <v>43698</v>
      </c>
      <c r="E133" s="98" t="s">
        <v>77</v>
      </c>
      <c r="F133" s="98"/>
      <c r="G133" s="98"/>
      <c r="H133" s="98"/>
      <c r="I133" s="98"/>
      <c r="J133" s="98"/>
      <c r="K133" s="92">
        <v>125</v>
      </c>
      <c r="L133" s="96">
        <v>46</v>
      </c>
      <c r="M133" s="94">
        <f t="shared" si="6"/>
        <v>0.56448828124999995</v>
      </c>
      <c r="N133" s="32"/>
    </row>
    <row r="134" spans="1:14">
      <c r="A134" s="21">
        <f>IF(ISBLANK(C134),"",COUNTA($C$90:C134))</f>
        <v>36</v>
      </c>
      <c r="B134" s="41"/>
      <c r="C134" s="87" t="s">
        <v>58</v>
      </c>
      <c r="D134" s="90">
        <v>43699</v>
      </c>
      <c r="E134" s="98" t="s">
        <v>84</v>
      </c>
      <c r="F134" s="98"/>
      <c r="G134" s="98"/>
      <c r="H134" s="98"/>
      <c r="I134" s="98"/>
      <c r="J134" s="98"/>
      <c r="K134" s="92">
        <v>207</v>
      </c>
      <c r="L134" s="96">
        <v>208</v>
      </c>
      <c r="M134" s="94">
        <f t="shared" si="6"/>
        <v>6.9997269420000015</v>
      </c>
      <c r="N134" s="32"/>
    </row>
    <row r="135" spans="1:14">
      <c r="A135" s="21"/>
      <c r="B135" s="41"/>
      <c r="C135" s="87"/>
      <c r="D135" s="90"/>
      <c r="E135" s="98"/>
      <c r="F135" s="98"/>
      <c r="G135" s="98"/>
      <c r="H135" s="98"/>
      <c r="I135" s="98"/>
      <c r="J135" s="98"/>
      <c r="K135" s="92">
        <v>150</v>
      </c>
      <c r="L135" s="96">
        <v>126</v>
      </c>
      <c r="M135" s="94">
        <f t="shared" si="6"/>
        <v>2.2265381249999998</v>
      </c>
      <c r="N135" s="32"/>
    </row>
    <row r="136" spans="1:14">
      <c r="A136" s="21">
        <f>IF(ISBLANK(C136),"",COUNTA($C$90:C136))</f>
        <v>37</v>
      </c>
      <c r="B136" s="41"/>
      <c r="C136" s="38" t="s">
        <v>85</v>
      </c>
      <c r="D136" s="90">
        <v>43699</v>
      </c>
      <c r="E136" s="98" t="s">
        <v>86</v>
      </c>
      <c r="F136" s="98"/>
      <c r="G136" s="98"/>
      <c r="H136" s="98"/>
      <c r="I136" s="98"/>
      <c r="J136" s="98"/>
      <c r="K136" s="92">
        <v>309</v>
      </c>
      <c r="L136" s="96">
        <v>450</v>
      </c>
      <c r="M136" s="94">
        <f t="shared" si="6"/>
        <v>33.744775668750002</v>
      </c>
      <c r="N136" s="32"/>
    </row>
    <row r="137" spans="1:14">
      <c r="A137" s="21"/>
      <c r="B137" s="41"/>
      <c r="C137" s="38"/>
      <c r="D137" s="90"/>
      <c r="E137" s="98"/>
      <c r="F137" s="98"/>
      <c r="G137" s="98"/>
      <c r="H137" s="98"/>
      <c r="I137" s="98"/>
      <c r="J137" s="98"/>
      <c r="K137" s="92">
        <v>259</v>
      </c>
      <c r="L137" s="96">
        <v>328</v>
      </c>
      <c r="M137" s="94">
        <f t="shared" si="6"/>
        <v>17.280266843000003</v>
      </c>
      <c r="N137" s="32"/>
    </row>
    <row r="138" spans="1:14">
      <c r="A138" s="21">
        <f>IF(ISBLANK(C138),"",COUNTA($C$90:C138))</f>
        <v>38</v>
      </c>
      <c r="B138" s="41"/>
      <c r="C138" s="38" t="s">
        <v>79</v>
      </c>
      <c r="D138" s="90">
        <v>43700</v>
      </c>
      <c r="E138" s="98" t="s">
        <v>80</v>
      </c>
      <c r="F138" s="98"/>
      <c r="G138" s="98"/>
      <c r="H138" s="98"/>
      <c r="I138" s="98"/>
      <c r="J138" s="98"/>
      <c r="K138" s="92">
        <v>82</v>
      </c>
      <c r="L138" s="96">
        <v>23</v>
      </c>
      <c r="M138" s="94">
        <f t="shared" si="6"/>
        <v>0.1214598145</v>
      </c>
      <c r="N138" s="32"/>
    </row>
    <row r="139" spans="1:14">
      <c r="A139" s="21">
        <f>IF(ISBLANK(C139),"",COUNTA($C$90:C139))</f>
        <v>39</v>
      </c>
      <c r="B139" s="41"/>
      <c r="C139" s="38" t="s">
        <v>82</v>
      </c>
      <c r="D139" s="90">
        <v>43703</v>
      </c>
      <c r="E139" s="98" t="s">
        <v>83</v>
      </c>
      <c r="F139" s="98"/>
      <c r="G139" s="98"/>
      <c r="H139" s="98"/>
      <c r="I139" s="98"/>
      <c r="J139" s="98"/>
      <c r="K139" s="92">
        <v>150</v>
      </c>
      <c r="L139" s="96">
        <v>255</v>
      </c>
      <c r="M139" s="94">
        <f t="shared" si="6"/>
        <v>4.5060890625000001</v>
      </c>
      <c r="N139" s="32"/>
    </row>
    <row r="140" spans="1:14">
      <c r="A140" s="21" t="str">
        <f>IF(ISBLANK(C140),"",COUNTA($C$90:C140))</f>
        <v/>
      </c>
      <c r="B140" s="41"/>
      <c r="C140" s="38"/>
      <c r="D140" s="90"/>
      <c r="E140" s="98"/>
      <c r="F140" s="98"/>
      <c r="G140" s="98"/>
      <c r="H140" s="98"/>
      <c r="I140" s="98"/>
      <c r="J140" s="98"/>
      <c r="K140" s="92">
        <v>82</v>
      </c>
      <c r="L140" s="96">
        <v>10</v>
      </c>
      <c r="M140" s="94">
        <f t="shared" si="6"/>
        <v>5.2808614999999996E-2</v>
      </c>
      <c r="N140" s="32"/>
    </row>
    <row r="141" spans="1:14">
      <c r="A141" s="21">
        <f>IF(ISBLANK(C141),"",COUNTA($C$90:C141))</f>
        <v>40</v>
      </c>
      <c r="B141" s="41"/>
      <c r="C141" s="38" t="s">
        <v>87</v>
      </c>
      <c r="D141" s="90">
        <v>43703</v>
      </c>
      <c r="E141" s="98" t="s">
        <v>88</v>
      </c>
      <c r="F141" s="98"/>
      <c r="G141" s="98"/>
      <c r="H141" s="98"/>
      <c r="I141" s="98"/>
      <c r="J141" s="98"/>
      <c r="K141" s="92">
        <v>150</v>
      </c>
      <c r="L141" s="96">
        <v>253</v>
      </c>
      <c r="M141" s="94">
        <f t="shared" si="6"/>
        <v>4.4707471874999998</v>
      </c>
      <c r="N141" s="32"/>
    </row>
    <row r="142" spans="1:14">
      <c r="A142" s="21"/>
      <c r="B142" s="41"/>
      <c r="C142" s="38"/>
      <c r="D142" s="90"/>
      <c r="E142" s="98"/>
      <c r="F142" s="98"/>
      <c r="G142" s="98"/>
      <c r="H142" s="98"/>
      <c r="I142" s="98"/>
      <c r="J142" s="98"/>
      <c r="K142" s="92">
        <v>51</v>
      </c>
      <c r="L142" s="96">
        <v>4</v>
      </c>
      <c r="M142" s="94">
        <f t="shared" si="6"/>
        <v>8.1710415000000002E-3</v>
      </c>
      <c r="N142" s="32"/>
    </row>
    <row r="143" spans="1:14">
      <c r="A143" s="21">
        <f>IF(ISBLANK(C143),"",COUNTA($C$90:C143))</f>
        <v>41</v>
      </c>
      <c r="B143" s="41"/>
      <c r="C143" s="38" t="s">
        <v>89</v>
      </c>
      <c r="D143" s="90">
        <v>43704</v>
      </c>
      <c r="E143" s="98" t="s">
        <v>90</v>
      </c>
      <c r="F143" s="98"/>
      <c r="G143" s="98"/>
      <c r="H143" s="98"/>
      <c r="I143" s="98"/>
      <c r="J143" s="98"/>
      <c r="K143" s="92">
        <v>100</v>
      </c>
      <c r="L143" s="96">
        <v>92</v>
      </c>
      <c r="M143" s="94">
        <f t="shared" si="6"/>
        <v>0.7225450000000001</v>
      </c>
      <c r="N143" s="32"/>
    </row>
    <row r="144" spans="1:14">
      <c r="A144" s="21" t="str">
        <f>IF(ISBLANK(C144),"",COUNTA($C$90:C144))</f>
        <v/>
      </c>
      <c r="B144" s="41"/>
      <c r="C144" s="38"/>
      <c r="D144" s="90"/>
      <c r="E144" s="99"/>
      <c r="F144" s="100"/>
      <c r="G144" s="100"/>
      <c r="H144" s="100"/>
      <c r="I144" s="100"/>
      <c r="J144" s="101"/>
      <c r="K144" s="92">
        <v>82</v>
      </c>
      <c r="L144" s="96">
        <v>92</v>
      </c>
      <c r="M144" s="94">
        <f t="shared" si="6"/>
        <v>0.485839258</v>
      </c>
      <c r="N144" s="32"/>
    </row>
    <row r="145" spans="1:14">
      <c r="A145" s="21">
        <f>IF(ISBLANK(C145),"",COUNTA($C$90:C145))</f>
        <v>42</v>
      </c>
      <c r="B145" s="41"/>
      <c r="C145" s="38" t="s">
        <v>89</v>
      </c>
      <c r="D145" s="90">
        <v>43705</v>
      </c>
      <c r="E145" s="98" t="s">
        <v>93</v>
      </c>
      <c r="F145" s="98"/>
      <c r="G145" s="98"/>
      <c r="H145" s="98"/>
      <c r="I145" s="98"/>
      <c r="J145" s="98"/>
      <c r="K145" s="92">
        <v>100</v>
      </c>
      <c r="L145" s="96">
        <v>20</v>
      </c>
      <c r="M145" s="94">
        <f t="shared" si="6"/>
        <v>0.15707500000000002</v>
      </c>
      <c r="N145" s="32"/>
    </row>
    <row r="146" spans="1:14">
      <c r="A146" s="21">
        <f>IF(ISBLANK(C146),"",COUNTA($C$90:C146))</f>
        <v>43</v>
      </c>
      <c r="B146" s="41"/>
      <c r="C146" s="40" t="s">
        <v>36</v>
      </c>
      <c r="D146" s="90">
        <v>43703</v>
      </c>
      <c r="E146" s="98" t="s">
        <v>94</v>
      </c>
      <c r="F146" s="98"/>
      <c r="G146" s="98"/>
      <c r="H146" s="98"/>
      <c r="I146" s="98"/>
      <c r="J146" s="98"/>
      <c r="K146" s="92">
        <v>82</v>
      </c>
      <c r="L146" s="96">
        <v>20</v>
      </c>
      <c r="M146" s="94">
        <f t="shared" si="6"/>
        <v>0.10561722999999999</v>
      </c>
      <c r="N146" s="32"/>
    </row>
    <row r="147" spans="1:14">
      <c r="A147" s="21">
        <f>IF(ISBLANK(C147),"",COUNTA($C$90:C147))</f>
        <v>44</v>
      </c>
      <c r="B147" s="41"/>
      <c r="C147" s="40" t="s">
        <v>36</v>
      </c>
      <c r="D147" s="90">
        <v>43703</v>
      </c>
      <c r="E147" s="98" t="s">
        <v>95</v>
      </c>
      <c r="F147" s="98"/>
      <c r="G147" s="98"/>
      <c r="H147" s="98"/>
      <c r="I147" s="98"/>
      <c r="J147" s="98"/>
      <c r="K147" s="92">
        <v>82</v>
      </c>
      <c r="L147" s="96">
        <v>96</v>
      </c>
      <c r="M147" s="94">
        <f t="shared" si="6"/>
        <v>0.50696270399999999</v>
      </c>
      <c r="N147" s="32"/>
    </row>
    <row r="148" spans="1:14">
      <c r="A148" s="21">
        <f>IF(ISBLANK(C148),"",COUNTA($C$90:C148))</f>
        <v>45</v>
      </c>
      <c r="B148" s="41"/>
      <c r="C148" s="40" t="s">
        <v>36</v>
      </c>
      <c r="D148" s="90">
        <v>43704</v>
      </c>
      <c r="E148" s="98" t="s">
        <v>96</v>
      </c>
      <c r="F148" s="98"/>
      <c r="G148" s="98"/>
      <c r="H148" s="98"/>
      <c r="I148" s="98"/>
      <c r="J148" s="98"/>
      <c r="K148" s="92">
        <v>359</v>
      </c>
      <c r="L148" s="96">
        <v>21</v>
      </c>
      <c r="M148" s="94">
        <f t="shared" si="6"/>
        <v>2.1256182228750005</v>
      </c>
      <c r="N148" s="32"/>
    </row>
    <row r="149" spans="1:14">
      <c r="A149" s="21" t="str">
        <f>IF(ISBLANK(C149),"",COUNTA($C$90:C149))</f>
        <v/>
      </c>
      <c r="B149" s="41"/>
      <c r="C149" s="40"/>
      <c r="D149" s="90"/>
      <c r="E149" s="98"/>
      <c r="F149" s="98"/>
      <c r="G149" s="98"/>
      <c r="H149" s="98"/>
      <c r="I149" s="98"/>
      <c r="J149" s="98"/>
      <c r="K149" s="92">
        <v>309</v>
      </c>
      <c r="L149" s="96">
        <v>846</v>
      </c>
      <c r="M149" s="94">
        <f t="shared" si="6"/>
        <v>63.440178257250004</v>
      </c>
      <c r="N149" s="32"/>
    </row>
    <row r="150" spans="1:14">
      <c r="A150" s="21">
        <f>IF(ISBLANK(C150),"",COUNTA($C$90:C150))</f>
        <v>46</v>
      </c>
      <c r="B150" s="41"/>
      <c r="C150" s="40" t="s">
        <v>87</v>
      </c>
      <c r="D150" s="90">
        <v>43704</v>
      </c>
      <c r="E150" s="98" t="s">
        <v>98</v>
      </c>
      <c r="F150" s="98"/>
      <c r="G150" s="98"/>
      <c r="H150" s="98"/>
      <c r="I150" s="98"/>
      <c r="J150" s="98"/>
      <c r="K150" s="92">
        <v>100</v>
      </c>
      <c r="L150" s="96">
        <v>6</v>
      </c>
      <c r="M150" s="94">
        <f t="shared" si="6"/>
        <v>4.7122500000000005E-2</v>
      </c>
      <c r="N150" s="97" t="s">
        <v>97</v>
      </c>
    </row>
    <row r="151" spans="1:14">
      <c r="A151" s="21" t="str">
        <f>IF(ISBLANK(C151),"",COUNTA($C$90:C151))</f>
        <v/>
      </c>
      <c r="B151" s="41"/>
      <c r="C151" s="40"/>
      <c r="D151" s="90"/>
      <c r="E151" s="98"/>
      <c r="F151" s="98"/>
      <c r="G151" s="98"/>
      <c r="H151" s="98"/>
      <c r="I151" s="98"/>
      <c r="J151" s="98"/>
      <c r="K151" s="92">
        <v>51</v>
      </c>
      <c r="L151" s="96">
        <v>4</v>
      </c>
      <c r="M151" s="94">
        <f t="shared" si="6"/>
        <v>8.1710415000000002E-3</v>
      </c>
      <c r="N151" s="97" t="s">
        <v>97</v>
      </c>
    </row>
    <row r="152" spans="1:14">
      <c r="A152" s="21">
        <f>IF(ISBLANK(C152),"",COUNTA($C$90:C152))</f>
        <v>47</v>
      </c>
      <c r="B152" s="41"/>
      <c r="C152" s="40" t="s">
        <v>99</v>
      </c>
      <c r="D152" s="90">
        <v>43705</v>
      </c>
      <c r="E152" s="98" t="s">
        <v>100</v>
      </c>
      <c r="F152" s="98"/>
      <c r="G152" s="98"/>
      <c r="H152" s="98"/>
      <c r="I152" s="98"/>
      <c r="J152" s="98"/>
      <c r="K152" s="92">
        <v>82</v>
      </c>
      <c r="L152" s="96">
        <v>16</v>
      </c>
      <c r="M152" s="94">
        <f t="shared" si="6"/>
        <v>8.4493784000000002E-2</v>
      </c>
      <c r="N152" s="32"/>
    </row>
    <row r="153" spans="1:14">
      <c r="A153" s="21">
        <f>IF(ISBLANK(C153),"",COUNTA($C$90:C153))</f>
        <v>48</v>
      </c>
      <c r="B153" s="41"/>
      <c r="C153" s="40" t="s">
        <v>99</v>
      </c>
      <c r="D153" s="90">
        <v>43705</v>
      </c>
      <c r="E153" s="98" t="s">
        <v>102</v>
      </c>
      <c r="F153" s="98"/>
      <c r="G153" s="98"/>
      <c r="H153" s="98"/>
      <c r="I153" s="98"/>
      <c r="J153" s="98"/>
      <c r="K153" s="92">
        <v>51</v>
      </c>
      <c r="L153" s="96">
        <v>48</v>
      </c>
      <c r="M153" s="94">
        <f t="shared" si="6"/>
        <v>9.8052497999999988E-2</v>
      </c>
      <c r="N153" s="32"/>
    </row>
    <row r="154" spans="1:14">
      <c r="A154" s="21">
        <f>IF(ISBLANK(C154),"",COUNTA($C$90:C154))</f>
        <v>49</v>
      </c>
      <c r="B154" s="41"/>
      <c r="C154" s="40" t="s">
        <v>99</v>
      </c>
      <c r="D154" s="90">
        <v>43707</v>
      </c>
      <c r="E154" s="98" t="s">
        <v>106</v>
      </c>
      <c r="F154" s="98"/>
      <c r="G154" s="98"/>
      <c r="H154" s="98"/>
      <c r="I154" s="98"/>
      <c r="J154" s="98"/>
      <c r="K154" s="92">
        <v>70</v>
      </c>
      <c r="L154" s="96">
        <v>18</v>
      </c>
      <c r="M154" s="94">
        <f t="shared" si="6"/>
        <v>6.9270075E-2</v>
      </c>
      <c r="N154" s="32"/>
    </row>
    <row r="155" spans="1:14">
      <c r="A155" s="21">
        <f>IF(ISBLANK(C155),"",COUNTA($C$90:C155))</f>
        <v>50</v>
      </c>
      <c r="B155" s="41"/>
      <c r="C155" s="40" t="s">
        <v>99</v>
      </c>
      <c r="D155" s="90">
        <v>43705</v>
      </c>
      <c r="E155" s="98" t="s">
        <v>107</v>
      </c>
      <c r="F155" s="98"/>
      <c r="G155" s="98"/>
      <c r="H155" s="98"/>
      <c r="I155" s="98"/>
      <c r="J155" s="98"/>
      <c r="K155" s="92">
        <v>100</v>
      </c>
      <c r="L155" s="96">
        <v>47</v>
      </c>
      <c r="M155" s="94">
        <f t="shared" si="6"/>
        <v>0.36912625000000004</v>
      </c>
      <c r="N155" s="32"/>
    </row>
    <row r="156" spans="1:14">
      <c r="A156" s="21" t="str">
        <f>IF(ISBLANK(C156),"",COUNTA($C$90:C156))</f>
        <v/>
      </c>
      <c r="B156" s="41"/>
      <c r="C156" s="40"/>
      <c r="D156" s="90"/>
      <c r="E156" s="98"/>
      <c r="F156" s="98"/>
      <c r="G156" s="98"/>
      <c r="H156" s="98"/>
      <c r="I156" s="98"/>
      <c r="J156" s="98"/>
      <c r="K156" s="92"/>
      <c r="L156" s="96"/>
      <c r="M156" s="94">
        <f t="shared" si="6"/>
        <v>0</v>
      </c>
      <c r="N156" s="32"/>
    </row>
    <row r="157" spans="1:14">
      <c r="A157" s="21" t="str">
        <f>IF(ISBLANK(C157),"",COUNTA($C$90:C157))</f>
        <v/>
      </c>
      <c r="B157" s="41"/>
      <c r="C157" s="40"/>
      <c r="D157" s="90"/>
      <c r="E157" s="98"/>
      <c r="F157" s="98"/>
      <c r="G157" s="98"/>
      <c r="H157" s="98"/>
      <c r="I157" s="98"/>
      <c r="J157" s="98"/>
      <c r="K157" s="92"/>
      <c r="L157" s="96"/>
      <c r="M157" s="94">
        <f t="shared" si="6"/>
        <v>0</v>
      </c>
      <c r="N157" s="32"/>
    </row>
    <row r="158" spans="1:14">
      <c r="A158" s="21" t="str">
        <f>IF(ISBLANK(C158),"",COUNTA($C$90:C158))</f>
        <v/>
      </c>
      <c r="B158" s="41"/>
      <c r="C158" s="40"/>
      <c r="D158" s="90"/>
      <c r="E158" s="98"/>
      <c r="F158" s="98"/>
      <c r="G158" s="98"/>
      <c r="H158" s="98"/>
      <c r="I158" s="98"/>
      <c r="J158" s="98"/>
      <c r="K158" s="92"/>
      <c r="L158" s="96"/>
      <c r="M158" s="94">
        <f t="shared" si="6"/>
        <v>0</v>
      </c>
      <c r="N158" s="32"/>
    </row>
    <row r="159" spans="1:14">
      <c r="A159" s="21" t="str">
        <f>IF(ISBLANK(C159),"",COUNTA($C$90:C159))</f>
        <v/>
      </c>
      <c r="B159" s="41"/>
      <c r="C159" s="40"/>
      <c r="D159" s="90"/>
      <c r="E159" s="98"/>
      <c r="F159" s="98"/>
      <c r="G159" s="98"/>
      <c r="H159" s="98"/>
      <c r="I159" s="98"/>
      <c r="J159" s="98"/>
      <c r="K159" s="92"/>
      <c r="L159" s="96"/>
      <c r="M159" s="94">
        <f t="shared" si="6"/>
        <v>0</v>
      </c>
      <c r="N159" s="32"/>
    </row>
    <row r="160" spans="1:14">
      <c r="A160" s="21" t="str">
        <f>IF(ISBLANK(C160),"",COUNTA($C$90:C160))</f>
        <v/>
      </c>
      <c r="B160" s="41"/>
      <c r="C160" s="40"/>
      <c r="D160" s="90"/>
      <c r="E160" s="98"/>
      <c r="F160" s="98"/>
      <c r="G160" s="98"/>
      <c r="H160" s="98"/>
      <c r="I160" s="98"/>
      <c r="J160" s="98"/>
      <c r="K160" s="92"/>
      <c r="L160" s="96"/>
      <c r="M160" s="94">
        <f t="shared" si="6"/>
        <v>0</v>
      </c>
      <c r="N160" s="32"/>
    </row>
    <row r="161" spans="1:14">
      <c r="A161" s="21" t="str">
        <f>IF(ISBLANK(C161),"",COUNTA($C$90:C161))</f>
        <v/>
      </c>
      <c r="B161" s="41"/>
      <c r="C161" s="40"/>
      <c r="D161" s="90"/>
      <c r="E161" s="98"/>
      <c r="F161" s="98"/>
      <c r="G161" s="98"/>
      <c r="H161" s="98"/>
      <c r="I161" s="98"/>
      <c r="J161" s="98"/>
      <c r="K161" s="92"/>
      <c r="L161" s="96"/>
      <c r="M161" s="94">
        <f t="shared" si="6"/>
        <v>0</v>
      </c>
      <c r="N161" s="32"/>
    </row>
    <row r="162" spans="1:14">
      <c r="A162" s="21" t="str">
        <f>IF(ISBLANK(C162),"",COUNTA($C$90:C162))</f>
        <v/>
      </c>
      <c r="B162" s="41"/>
      <c r="C162" s="40"/>
      <c r="D162" s="90"/>
      <c r="E162" s="98"/>
      <c r="F162" s="98"/>
      <c r="G162" s="98"/>
      <c r="H162" s="98"/>
      <c r="I162" s="98"/>
      <c r="J162" s="98"/>
      <c r="K162" s="92"/>
      <c r="L162" s="96"/>
      <c r="M162" s="94">
        <f t="shared" si="6"/>
        <v>0</v>
      </c>
      <c r="N162" s="32"/>
    </row>
    <row r="163" spans="1:14">
      <c r="A163" s="21" t="str">
        <f>IF(ISBLANK(C163),"",COUNTA($C$90:C163))</f>
        <v/>
      </c>
      <c r="B163" s="41"/>
      <c r="C163" s="40"/>
      <c r="D163" s="90"/>
      <c r="E163" s="98"/>
      <c r="F163" s="98"/>
      <c r="G163" s="98"/>
      <c r="H163" s="98"/>
      <c r="I163" s="98"/>
      <c r="J163" s="98"/>
      <c r="K163" s="92"/>
      <c r="L163" s="96"/>
      <c r="M163" s="94">
        <f t="shared" si="6"/>
        <v>0</v>
      </c>
      <c r="N163" s="32"/>
    </row>
    <row r="164" spans="1:14" ht="13.5" thickBot="1">
      <c r="A164" s="21" t="str">
        <f>IF(ISBLANK(C164),"",COUNTA($C$90:C164))</f>
        <v/>
      </c>
      <c r="B164" s="41"/>
      <c r="C164" s="40"/>
      <c r="D164" s="90"/>
      <c r="E164" s="98"/>
      <c r="F164" s="98"/>
      <c r="G164" s="98"/>
      <c r="H164" s="98"/>
      <c r="I164" s="98"/>
      <c r="J164" s="98"/>
      <c r="K164" s="92"/>
      <c r="L164" s="96"/>
      <c r="M164" s="94">
        <f t="shared" si="6"/>
        <v>0</v>
      </c>
      <c r="N164" s="32"/>
    </row>
    <row r="165" spans="1:14" hidden="1">
      <c r="A165" s="21">
        <v>62</v>
      </c>
      <c r="B165" s="41"/>
      <c r="C165" s="40"/>
      <c r="D165" s="76"/>
      <c r="E165" s="98"/>
      <c r="F165" s="98"/>
      <c r="G165" s="98"/>
      <c r="H165" s="98"/>
      <c r="I165" s="98"/>
      <c r="J165" s="98"/>
      <c r="K165" s="22"/>
      <c r="L165" s="22"/>
      <c r="M165" s="39">
        <f t="shared" si="6"/>
        <v>0</v>
      </c>
      <c r="N165" s="32"/>
    </row>
    <row r="166" spans="1:14" hidden="1">
      <c r="A166" s="84">
        <v>63</v>
      </c>
      <c r="B166" s="41"/>
      <c r="C166" s="40"/>
      <c r="D166" s="76"/>
      <c r="E166" s="98"/>
      <c r="F166" s="98"/>
      <c r="G166" s="98"/>
      <c r="H166" s="98"/>
      <c r="I166" s="98"/>
      <c r="J166" s="98"/>
      <c r="K166" s="22"/>
      <c r="L166" s="22"/>
      <c r="M166" s="39">
        <f t="shared" si="6"/>
        <v>0</v>
      </c>
      <c r="N166" s="32"/>
    </row>
    <row r="167" spans="1:14" hidden="1">
      <c r="A167" s="21">
        <v>64</v>
      </c>
      <c r="B167" s="41"/>
      <c r="C167" s="40"/>
      <c r="D167" s="76"/>
      <c r="E167" s="98"/>
      <c r="F167" s="98"/>
      <c r="G167" s="98"/>
      <c r="H167" s="98"/>
      <c r="I167" s="98"/>
      <c r="J167" s="98"/>
      <c r="K167" s="22"/>
      <c r="L167" s="22"/>
      <c r="M167" s="39">
        <f t="shared" si="6"/>
        <v>0</v>
      </c>
      <c r="N167" s="32"/>
    </row>
    <row r="168" spans="1:14" hidden="1">
      <c r="A168" s="21">
        <v>65</v>
      </c>
      <c r="B168" s="41"/>
      <c r="C168" s="40"/>
      <c r="D168" s="76"/>
      <c r="E168" s="98"/>
      <c r="F168" s="98"/>
      <c r="G168" s="98"/>
      <c r="H168" s="98"/>
      <c r="I168" s="98"/>
      <c r="J168" s="98"/>
      <c r="K168" s="22"/>
      <c r="L168" s="22"/>
      <c r="M168" s="39">
        <f t="shared" si="6"/>
        <v>0</v>
      </c>
      <c r="N168" s="32"/>
    </row>
    <row r="169" spans="1:14" hidden="1">
      <c r="A169" s="84">
        <v>66</v>
      </c>
      <c r="B169" s="41"/>
      <c r="C169" s="40"/>
      <c r="D169" s="76"/>
      <c r="E169" s="98"/>
      <c r="F169" s="98"/>
      <c r="G169" s="98"/>
      <c r="H169" s="98"/>
      <c r="I169" s="98"/>
      <c r="J169" s="98"/>
      <c r="K169" s="22"/>
      <c r="L169" s="22"/>
      <c r="M169" s="39">
        <f t="shared" si="6"/>
        <v>0</v>
      </c>
      <c r="N169" s="32"/>
    </row>
    <row r="170" spans="1:14" hidden="1">
      <c r="A170" s="21">
        <v>67</v>
      </c>
      <c r="B170" s="41"/>
      <c r="C170" s="40"/>
      <c r="D170" s="76"/>
      <c r="E170" s="98"/>
      <c r="F170" s="98"/>
      <c r="G170" s="98"/>
      <c r="H170" s="98"/>
      <c r="I170" s="98"/>
      <c r="J170" s="98"/>
      <c r="K170" s="22"/>
      <c r="L170" s="22"/>
      <c r="M170" s="39">
        <f t="shared" si="6"/>
        <v>0</v>
      </c>
      <c r="N170" s="32"/>
    </row>
    <row r="171" spans="1:14" hidden="1">
      <c r="A171" s="21">
        <v>68</v>
      </c>
      <c r="B171" s="41"/>
      <c r="C171" s="40"/>
      <c r="D171" s="76"/>
      <c r="E171" s="98"/>
      <c r="F171" s="98"/>
      <c r="G171" s="98"/>
      <c r="H171" s="98"/>
      <c r="I171" s="98"/>
      <c r="J171" s="98"/>
      <c r="K171" s="22"/>
      <c r="L171" s="22"/>
      <c r="M171" s="39">
        <f t="shared" si="6"/>
        <v>0</v>
      </c>
      <c r="N171" s="32"/>
    </row>
    <row r="172" spans="1:14" hidden="1">
      <c r="A172" s="84">
        <v>69</v>
      </c>
      <c r="B172" s="41"/>
      <c r="C172" s="40"/>
      <c r="D172" s="76"/>
      <c r="E172" s="98"/>
      <c r="F172" s="98"/>
      <c r="G172" s="98"/>
      <c r="H172" s="98"/>
      <c r="I172" s="98"/>
      <c r="J172" s="98"/>
      <c r="K172" s="22"/>
      <c r="L172" s="22"/>
      <c r="M172" s="39">
        <f t="shared" si="6"/>
        <v>0</v>
      </c>
      <c r="N172" s="32"/>
    </row>
    <row r="173" spans="1:14" hidden="1">
      <c r="A173" s="21">
        <v>70</v>
      </c>
      <c r="B173" s="41"/>
      <c r="C173" s="40"/>
      <c r="D173" s="76"/>
      <c r="E173" s="98"/>
      <c r="F173" s="98"/>
      <c r="G173" s="98"/>
      <c r="H173" s="98"/>
      <c r="I173" s="98"/>
      <c r="J173" s="98"/>
      <c r="K173" s="22"/>
      <c r="L173" s="22"/>
      <c r="M173" s="39">
        <f t="shared" ref="M173:M183" si="8">3.1415/4*K173*K173*L173/1000000</f>
        <v>0</v>
      </c>
      <c r="N173" s="32"/>
    </row>
    <row r="174" spans="1:14" hidden="1">
      <c r="A174" s="21">
        <v>71</v>
      </c>
      <c r="B174" s="41"/>
      <c r="C174" s="40"/>
      <c r="D174" s="76"/>
      <c r="E174" s="98"/>
      <c r="F174" s="98"/>
      <c r="G174" s="98"/>
      <c r="H174" s="98"/>
      <c r="I174" s="98"/>
      <c r="J174" s="98"/>
      <c r="K174" s="22"/>
      <c r="L174" s="22"/>
      <c r="M174" s="39">
        <f t="shared" si="8"/>
        <v>0</v>
      </c>
      <c r="N174" s="32"/>
    </row>
    <row r="175" spans="1:14" hidden="1">
      <c r="A175" s="84">
        <v>72</v>
      </c>
      <c r="B175" s="41"/>
      <c r="C175" s="40"/>
      <c r="D175" s="76"/>
      <c r="E175" s="98"/>
      <c r="F175" s="98"/>
      <c r="G175" s="98"/>
      <c r="H175" s="98"/>
      <c r="I175" s="98"/>
      <c r="J175" s="98"/>
      <c r="K175" s="22"/>
      <c r="L175" s="22"/>
      <c r="M175" s="39">
        <f t="shared" si="8"/>
        <v>0</v>
      </c>
      <c r="N175" s="32"/>
    </row>
    <row r="176" spans="1:14" hidden="1">
      <c r="A176" s="21">
        <v>73</v>
      </c>
      <c r="B176" s="41"/>
      <c r="C176" s="40"/>
      <c r="D176" s="76"/>
      <c r="E176" s="98"/>
      <c r="F176" s="98"/>
      <c r="G176" s="98"/>
      <c r="H176" s="98"/>
      <c r="I176" s="98"/>
      <c r="J176" s="98"/>
      <c r="K176" s="22"/>
      <c r="L176" s="22"/>
      <c r="M176" s="39">
        <f t="shared" si="8"/>
        <v>0</v>
      </c>
      <c r="N176" s="32"/>
    </row>
    <row r="177" spans="1:14" hidden="1">
      <c r="A177" s="21">
        <v>74</v>
      </c>
      <c r="B177" s="41"/>
      <c r="C177" s="40"/>
      <c r="D177" s="76"/>
      <c r="E177" s="98"/>
      <c r="F177" s="98"/>
      <c r="G177" s="98"/>
      <c r="H177" s="98"/>
      <c r="I177" s="98"/>
      <c r="J177" s="98"/>
      <c r="K177" s="22"/>
      <c r="L177" s="22"/>
      <c r="M177" s="39">
        <f t="shared" si="8"/>
        <v>0</v>
      </c>
      <c r="N177" s="32"/>
    </row>
    <row r="178" spans="1:14" hidden="1">
      <c r="A178" s="84">
        <v>75</v>
      </c>
      <c r="B178" s="41"/>
      <c r="C178" s="40"/>
      <c r="D178" s="76"/>
      <c r="E178" s="98"/>
      <c r="F178" s="98"/>
      <c r="G178" s="98"/>
      <c r="H178" s="98"/>
      <c r="I178" s="98"/>
      <c r="J178" s="98"/>
      <c r="K178" s="22"/>
      <c r="L178" s="22"/>
      <c r="M178" s="39">
        <f t="shared" si="8"/>
        <v>0</v>
      </c>
      <c r="N178" s="32"/>
    </row>
    <row r="179" spans="1:14" hidden="1">
      <c r="A179" s="21">
        <v>76</v>
      </c>
      <c r="B179" s="41"/>
      <c r="C179" s="40"/>
      <c r="D179" s="76"/>
      <c r="E179" s="98"/>
      <c r="F179" s="98"/>
      <c r="G179" s="98"/>
      <c r="H179" s="98"/>
      <c r="I179" s="98"/>
      <c r="J179" s="98"/>
      <c r="K179" s="22"/>
      <c r="L179" s="22"/>
      <c r="M179" s="39">
        <f t="shared" si="8"/>
        <v>0</v>
      </c>
      <c r="N179" s="32"/>
    </row>
    <row r="180" spans="1:14" hidden="1">
      <c r="A180" s="21">
        <v>77</v>
      </c>
      <c r="B180" s="41"/>
      <c r="C180" s="40"/>
      <c r="D180" s="76"/>
      <c r="E180" s="98"/>
      <c r="F180" s="98"/>
      <c r="G180" s="98"/>
      <c r="H180" s="98"/>
      <c r="I180" s="98"/>
      <c r="J180" s="98"/>
      <c r="K180" s="22"/>
      <c r="L180" s="22"/>
      <c r="M180" s="39">
        <f t="shared" si="8"/>
        <v>0</v>
      </c>
      <c r="N180" s="32"/>
    </row>
    <row r="181" spans="1:14" hidden="1">
      <c r="A181" s="84">
        <v>78</v>
      </c>
      <c r="B181" s="41"/>
      <c r="C181" s="40"/>
      <c r="D181" s="76"/>
      <c r="E181" s="98"/>
      <c r="F181" s="98"/>
      <c r="G181" s="98"/>
      <c r="H181" s="98"/>
      <c r="I181" s="98"/>
      <c r="J181" s="98"/>
      <c r="K181" s="22"/>
      <c r="L181" s="22"/>
      <c r="M181" s="39">
        <f t="shared" si="8"/>
        <v>0</v>
      </c>
      <c r="N181" s="32"/>
    </row>
    <row r="182" spans="1:14" hidden="1">
      <c r="A182" s="21">
        <v>79</v>
      </c>
      <c r="B182" s="41"/>
      <c r="C182" s="40"/>
      <c r="D182" s="76"/>
      <c r="E182" s="98"/>
      <c r="F182" s="98"/>
      <c r="G182" s="98"/>
      <c r="H182" s="98"/>
      <c r="I182" s="98"/>
      <c r="J182" s="98"/>
      <c r="K182" s="22"/>
      <c r="L182" s="22"/>
      <c r="M182" s="39">
        <f t="shared" si="8"/>
        <v>0</v>
      </c>
      <c r="N182" s="32"/>
    </row>
    <row r="183" spans="1:14" ht="13.5" hidden="1" thickBot="1">
      <c r="A183" s="21">
        <v>80</v>
      </c>
      <c r="B183" s="42"/>
      <c r="C183" s="43"/>
      <c r="D183" s="77"/>
      <c r="E183" s="103"/>
      <c r="F183" s="103"/>
      <c r="G183" s="103"/>
      <c r="H183" s="103"/>
      <c r="I183" s="103"/>
      <c r="J183" s="103"/>
      <c r="K183" s="23"/>
      <c r="L183" s="23"/>
      <c r="M183" s="44">
        <f t="shared" si="8"/>
        <v>0</v>
      </c>
      <c r="N183" s="45"/>
    </row>
    <row r="184" spans="1:14" ht="16.5" thickBot="1">
      <c r="A184" s="24"/>
      <c r="B184" s="37"/>
      <c r="C184" s="46" t="s">
        <v>11</v>
      </c>
      <c r="D184" s="54"/>
      <c r="E184" s="104"/>
      <c r="F184" s="105"/>
      <c r="G184" s="105"/>
      <c r="H184" s="105"/>
      <c r="I184" s="105"/>
      <c r="J184" s="106"/>
      <c r="K184" s="55"/>
      <c r="L184" s="9"/>
      <c r="M184" s="56">
        <f>SUM(M90:M183)</f>
        <v>182.36481089637496</v>
      </c>
      <c r="N184" s="14"/>
    </row>
    <row r="187" spans="1:14">
      <c r="A187" s="102" t="s">
        <v>69</v>
      </c>
      <c r="B187" s="102"/>
      <c r="C187" s="102"/>
      <c r="D187" s="102"/>
      <c r="E187" s="102"/>
      <c r="F187" s="102"/>
      <c r="H187" s="117" t="s">
        <v>28</v>
      </c>
      <c r="I187" s="117"/>
      <c r="J187" s="117"/>
      <c r="K187" s="117"/>
      <c r="L187" s="117"/>
      <c r="M187" s="117"/>
      <c r="N187" s="117"/>
    </row>
    <row r="188" spans="1:14">
      <c r="C188" s="16" t="s">
        <v>91</v>
      </c>
      <c r="H188" s="16"/>
    </row>
    <row r="189" spans="1:14">
      <c r="H189" s="16"/>
    </row>
    <row r="190" spans="1:14">
      <c r="A190" s="102"/>
      <c r="B190" s="102"/>
      <c r="C190" s="102"/>
      <c r="D190" s="102"/>
      <c r="E190" s="102"/>
      <c r="F190" s="102"/>
      <c r="H190" s="118"/>
      <c r="I190" s="118"/>
      <c r="J190" s="118"/>
      <c r="K190" s="118"/>
      <c r="L190" s="118"/>
      <c r="M190" s="118"/>
      <c r="N190" s="118"/>
    </row>
    <row r="191" spans="1:14">
      <c r="C191" s="16"/>
    </row>
  </sheetData>
  <mergeCells count="122">
    <mergeCell ref="E92:J92"/>
    <mergeCell ref="E91:J91"/>
    <mergeCell ref="E90:J90"/>
    <mergeCell ref="L88:M88"/>
    <mergeCell ref="E95:J95"/>
    <mergeCell ref="E97:J97"/>
    <mergeCell ref="E101:J101"/>
    <mergeCell ref="E102:J102"/>
    <mergeCell ref="E104:J104"/>
    <mergeCell ref="E105:J105"/>
    <mergeCell ref="E99:J99"/>
    <mergeCell ref="E100:J100"/>
    <mergeCell ref="E103:J103"/>
    <mergeCell ref="H190:N190"/>
    <mergeCell ref="A190:F190"/>
    <mergeCell ref="E110:J110"/>
    <mergeCell ref="E111:J111"/>
    <mergeCell ref="E112:J112"/>
    <mergeCell ref="E113:J113"/>
    <mergeCell ref="E114:J114"/>
    <mergeCell ref="H187:N187"/>
    <mergeCell ref="E132:J132"/>
    <mergeCell ref="E129:J129"/>
    <mergeCell ref="N7:N16"/>
    <mergeCell ref="E93:J93"/>
    <mergeCell ref="A5:N5"/>
    <mergeCell ref="M7:M16"/>
    <mergeCell ref="K7:K16"/>
    <mergeCell ref="L7:L16"/>
    <mergeCell ref="D7:D16"/>
    <mergeCell ref="E7:E16"/>
    <mergeCell ref="A7:A16"/>
    <mergeCell ref="J7:J16"/>
    <mergeCell ref="E133:J133"/>
    <mergeCell ref="E96:J96"/>
    <mergeCell ref="E130:J130"/>
    <mergeCell ref="E131:J131"/>
    <mergeCell ref="E119:J119"/>
    <mergeCell ref="E120:J120"/>
    <mergeCell ref="E123:J123"/>
    <mergeCell ref="E125:J125"/>
    <mergeCell ref="E107:J107"/>
    <mergeCell ref="E128:J128"/>
    <mergeCell ref="E127:J127"/>
    <mergeCell ref="E122:J122"/>
    <mergeCell ref="E124:J124"/>
    <mergeCell ref="E126:J126"/>
    <mergeCell ref="K6:M6"/>
    <mergeCell ref="I7:I16"/>
    <mergeCell ref="F7:F16"/>
    <mergeCell ref="G7:G16"/>
    <mergeCell ref="H7:H16"/>
    <mergeCell ref="E155:J155"/>
    <mergeCell ref="E145:J145"/>
    <mergeCell ref="E146:J146"/>
    <mergeCell ref="E147:J147"/>
    <mergeCell ref="E148:J148"/>
    <mergeCell ref="E149:J149"/>
    <mergeCell ref="E150:J150"/>
    <mergeCell ref="E151:J151"/>
    <mergeCell ref="E152:J152"/>
    <mergeCell ref="E153:J153"/>
    <mergeCell ref="E154:J154"/>
    <mergeCell ref="B7:B16"/>
    <mergeCell ref="D78:E78"/>
    <mergeCell ref="A87:N87"/>
    <mergeCell ref="E89:J89"/>
    <mergeCell ref="C7:C16"/>
    <mergeCell ref="H78:N78"/>
    <mergeCell ref="H81:N81"/>
    <mergeCell ref="A81:F81"/>
    <mergeCell ref="E142:J142"/>
    <mergeCell ref="E94:J94"/>
    <mergeCell ref="E98:J98"/>
    <mergeCell ref="E141:J141"/>
    <mergeCell ref="E106:J106"/>
    <mergeCell ref="E118:J118"/>
    <mergeCell ref="E117:J117"/>
    <mergeCell ref="E116:J116"/>
    <mergeCell ref="E108:J108"/>
    <mergeCell ref="E143:J143"/>
    <mergeCell ref="E134:J134"/>
    <mergeCell ref="E109:J109"/>
    <mergeCell ref="E115:J115"/>
    <mergeCell ref="E136:J136"/>
    <mergeCell ref="E138:J138"/>
    <mergeCell ref="E139:J139"/>
    <mergeCell ref="E140:J140"/>
    <mergeCell ref="E135:J135"/>
    <mergeCell ref="E121:J121"/>
    <mergeCell ref="E170:J170"/>
    <mergeCell ref="E160:J160"/>
    <mergeCell ref="E161:J161"/>
    <mergeCell ref="E162:J162"/>
    <mergeCell ref="E163:J163"/>
    <mergeCell ref="E164:J164"/>
    <mergeCell ref="E165:J165"/>
    <mergeCell ref="E167:J167"/>
    <mergeCell ref="E156:J156"/>
    <mergeCell ref="E157:J157"/>
    <mergeCell ref="E158:J158"/>
    <mergeCell ref="E159:J159"/>
    <mergeCell ref="E169:J169"/>
    <mergeCell ref="E168:J168"/>
    <mergeCell ref="E144:J144"/>
    <mergeCell ref="E137:J137"/>
    <mergeCell ref="A187:F187"/>
    <mergeCell ref="E183:J183"/>
    <mergeCell ref="E184:J184"/>
    <mergeCell ref="E171:J171"/>
    <mergeCell ref="E172:J172"/>
    <mergeCell ref="E173:J173"/>
    <mergeCell ref="E174:J174"/>
    <mergeCell ref="E166:J166"/>
    <mergeCell ref="E181:J181"/>
    <mergeCell ref="E182:J182"/>
    <mergeCell ref="E175:J175"/>
    <mergeCell ref="E176:J176"/>
    <mergeCell ref="E177:J177"/>
    <mergeCell ref="E178:J178"/>
    <mergeCell ref="E180:J180"/>
    <mergeCell ref="E179:J179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73" orientation="landscape" r:id="rId1"/>
  <headerFooter alignWithMargins="0"/>
  <rowBreaks count="1" manualBreakCount="1"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1 р-н общ.</vt:lpstr>
      <vt:lpstr>Диаграмма1</vt:lpstr>
    </vt:vector>
  </TitlesOfParts>
  <Company>МП Ивгортеплоэнерго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ГКиДСОТ</dc:creator>
  <cp:lastModifiedBy>11</cp:lastModifiedBy>
  <cp:lastPrinted>2015-01-12T05:52:51Z</cp:lastPrinted>
  <dcterms:created xsi:type="dcterms:W3CDTF">2008-08-06T08:49:42Z</dcterms:created>
  <dcterms:modified xsi:type="dcterms:W3CDTF">2020-01-31T09:49:10Z</dcterms:modified>
</cp:coreProperties>
</file>